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7" windowHeight="6643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'Položky'!$A$1:$G$433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<sst xmlns="http://schemas.openxmlformats.org/spreadsheetml/2006/main" count="1084" uniqueCount="547">
  <si>
    <t>Rozpočet</t>
  </si>
  <si>
    <t xml:space="preserve">JKSO </t>
  </si>
  <si>
    <t>Objekt</t>
  </si>
  <si>
    <t>Název objektu</t>
  </si>
  <si>
    <t>Stupeň PD</t>
  </si>
  <si>
    <t xml:space="preserve"> </t>
  </si>
  <si>
    <t>Měrná jednotka</t>
  </si>
  <si>
    <t>Stavba</t>
  </si>
  <si>
    <t>Název stavby</t>
  </si>
  <si>
    <t>Počet jednotek</t>
  </si>
  <si>
    <t>Projektant</t>
  </si>
  <si>
    <t>Objednatel</t>
  </si>
  <si>
    <t>Dodavatel</t>
  </si>
  <si>
    <t>Cenová soustava RTS (www.rts.cz)</t>
  </si>
  <si>
    <t>ROZPOČTOVÉ NÁKLADY</t>
  </si>
  <si>
    <t>Základní rozpočtové náklady</t>
  </si>
  <si>
    <t>Vedlejší a 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</si>
  <si>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</si>
  <si>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</si>
  <si>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</si>
  <si>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</si>
  <si>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</si>
  <si>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</si>
  <si>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</si>
  <si>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</si>
  <si>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</si>
  <si>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</si>
  <si>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</si>
  <si>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Vedlejší a ostatní náklady celkem</t>
  </si>
  <si>
    <t>Vypracoval</t>
  </si>
  <si>
    <t>Za zhotovitele</t>
  </si>
  <si>
    <t>Za objednatele</t>
  </si>
  <si>
    <t>Jméno : Jindřich Jansa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</si>
  <si>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</si>
  <si>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</si>
  <si>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</si>
  <si>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</si>
  <si>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</si>
  <si>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</si>
  <si>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</si>
  <si>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</si>
  <si>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</si>
  <si>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</si>
  <si>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</si>
  <si>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</si>
  <si>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</si>
  <si>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</si>
  <si>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</si>
  <si>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</si>
  <si>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</si>
  <si>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</si>
  <si>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</si>
  <si>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</si>
  <si>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SOUPIS VEDLEJŠÍCH A OSTATNÍCH ROZPOČTOVÝCH  NÁKLADŮ</t>
  </si>
  <si>
    <t>Název</t>
  </si>
  <si>
    <t>Kč</t>
  </si>
  <si>
    <t>CELKEM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</si>
  <si>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</si>
  <si>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</si>
  <si>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</si>
  <si>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</si>
  <si>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</si>
  <si>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</si>
  <si>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</si>
  <si>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</si>
  <si>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</si>
  <si>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</si>
  <si>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</si>
  <si>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</si>
  <si>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3225</t>
  </si>
  <si>
    <t>SÍDELNÍ ZELEŇ - FRYŠTÁTSKÁ V K.Ú. RADVANICE</t>
  </si>
  <si>
    <t>01</t>
  </si>
  <si>
    <t>823.27</t>
  </si>
  <si>
    <t>084ab/2016</t>
  </si>
  <si>
    <t>Upravený 05.1.2017</t>
  </si>
  <si>
    <t>111201101R00</t>
  </si>
  <si>
    <t xml:space="preserve">Odstranění křovin i s kořeny na ploše do 1000 m2 </t>
  </si>
  <si>
    <t>m2</t>
  </si>
  <si>
    <t>dle výkresu číslo 3 a technické zprávy:</t>
  </si>
  <si>
    <t>keře plošně:848</t>
  </si>
  <si>
    <t>probírka keřů - 10%:888*0,1</t>
  </si>
  <si>
    <t>111203111R00</t>
  </si>
  <si>
    <t>Odstranění pařezu odfrézováním až do hloubky 50 cm vč. odvozu a likvidace odfrézované hmoty</t>
  </si>
  <si>
    <t>od listnatých stromů:3,14*(0,1*0,1*11+0,15*0,15*6+0,2*0,2*5+0,25*0,25*2+0,3*0,3*5)*1,3</t>
  </si>
  <si>
    <t>3,14*(0,35*0,35*3+0,4*0,4*4+0,45*0,45*3+0,5*0,5*2+0,6*0,6)*1,3</t>
  </si>
  <si>
    <t>od jehličnatých stromů:3,14*(0,1*0,1*2+0,15*0,15+0,2*0,2*3)*1,3</t>
  </si>
  <si>
    <t>samostatné pařezy:3,14*(0,2*0,2*2+0,3*0,3+0,35*0,35+0,4*0,4*2+0,5*0,5+0,55*0,55)*1,3</t>
  </si>
  <si>
    <t>3,14*(0,6*0,6)*1,3</t>
  </si>
  <si>
    <t>111251111R00</t>
  </si>
  <si>
    <t>Drcení odstraněných keřů a větví stromů vč. veškerých přesunů materiálu, pronájmu strojů</t>
  </si>
  <si>
    <t>m3</t>
  </si>
  <si>
    <t>objem brán jako objem štěpky po seštěpkování:</t>
  </si>
  <si>
    <t>keře plošně:848*0,3</t>
  </si>
  <si>
    <t>probírka keřů - 10%:888*0,1*0,3</t>
  </si>
  <si>
    <t>větve:20*0,8+10*1,15+8*2+10*3</t>
  </si>
  <si>
    <t>112103121R00</t>
  </si>
  <si>
    <t xml:space="preserve">Kácení ve ztíž.podmínkách prům. do 20 cm, svah 1:5 </t>
  </si>
  <si>
    <t>kus</t>
  </si>
  <si>
    <t>listnaté:11</t>
  </si>
  <si>
    <t>jehličnaté:2</t>
  </si>
  <si>
    <t>112103122R00</t>
  </si>
  <si>
    <t xml:space="preserve">Kácení ve ztíž.podmínkách prům. do 30 cm, svah 1:5 </t>
  </si>
  <si>
    <t>listnaté:6</t>
  </si>
  <si>
    <t>jehličnaté:1</t>
  </si>
  <si>
    <t>112103123R00</t>
  </si>
  <si>
    <t xml:space="preserve">Kácení ve ztíž.podmínkách prům. do 40 cm, svah 1:5 </t>
  </si>
  <si>
    <t>listnaté:5</t>
  </si>
  <si>
    <t>jehličnaté:3</t>
  </si>
  <si>
    <t>112103124R00</t>
  </si>
  <si>
    <t xml:space="preserve">Kácení ve ztíž.podmínkách prům. do 50 cm, svah 1:5 </t>
  </si>
  <si>
    <t>listnaté:2</t>
  </si>
  <si>
    <t>112103125R00</t>
  </si>
  <si>
    <t xml:space="preserve">Kácení ve ztíž.podmínkách prům. do 60 cm, svah 1:5 </t>
  </si>
  <si>
    <t>112103126R00</t>
  </si>
  <si>
    <t xml:space="preserve">Kácení ve ztíž.podmínkách prům. do 70 cm, svah 1:5 </t>
  </si>
  <si>
    <t>listnaté:3</t>
  </si>
  <si>
    <t>112103127R00</t>
  </si>
  <si>
    <t xml:space="preserve">Kácení ve ztíž.podmínkách prům. do 80 cm, svah 1:5 </t>
  </si>
  <si>
    <t>listnaté:4</t>
  </si>
  <si>
    <t>112103128R00</t>
  </si>
  <si>
    <t xml:space="preserve">Kácení ve ztíž.podmínkách prům. do 90 cm, svah 1:5 </t>
  </si>
  <si>
    <t>112103129R00</t>
  </si>
  <si>
    <t xml:space="preserve">Kácení ve ztíž.podmínkách prům.nad 90 cm, svah 1:5 </t>
  </si>
  <si>
    <t>listnaté:2+1</t>
  </si>
  <si>
    <t>162301411R00</t>
  </si>
  <si>
    <t xml:space="preserve">Vod.přemístění kmenů listnatých, D 30cm  do 5000 m </t>
  </si>
  <si>
    <t>162301412R00</t>
  </si>
  <si>
    <t xml:space="preserve">Vod.přemístění kmenů listnatých, D 50cm  do 5000 m </t>
  </si>
  <si>
    <t>162301413R00</t>
  </si>
  <si>
    <t xml:space="preserve">Vod.přemístění kmenů listnatých, D 70cm  do 5000 m </t>
  </si>
  <si>
    <t>162301414R00</t>
  </si>
  <si>
    <t>Vod.přemístění kmenů listnatých, D nad 70cm do 5000 m</t>
  </si>
  <si>
    <t>10</t>
  </si>
  <si>
    <t>odečet kmenů ponechaných jako broučkoviště:-3</t>
  </si>
  <si>
    <t>162301415R00</t>
  </si>
  <si>
    <t xml:space="preserve">Vod.přemístění kmenů jehlič., D 30cm  do 5000 m </t>
  </si>
  <si>
    <t>162301416R00</t>
  </si>
  <si>
    <t xml:space="preserve">Vod.přemístění kmenů jehlič., D 50cm  do 5000 m </t>
  </si>
  <si>
    <t>162301911R00</t>
  </si>
  <si>
    <t xml:space="preserve">Příplatek za dalších 5000m - kmeny listnaté D 30cm </t>
  </si>
  <si>
    <t>162301912R00</t>
  </si>
  <si>
    <t xml:space="preserve">Příplatek za dalších 5000m - kmeny listnaté D 50cm </t>
  </si>
  <si>
    <t>162301913R00</t>
  </si>
  <si>
    <t xml:space="preserve">Příplatek za dalších 5000m - kmeny listnaté D 70cm </t>
  </si>
  <si>
    <t>162301914R00</t>
  </si>
  <si>
    <t>Příplatek za dalších 5000m - kmeny listnaté D nad 70cm</t>
  </si>
  <si>
    <t>162301915R00</t>
  </si>
  <si>
    <t xml:space="preserve">Příplatek za dalších 5000m - kmeny jehlič. D 30cm </t>
  </si>
  <si>
    <t>162301916R00</t>
  </si>
  <si>
    <t xml:space="preserve">Příplatek za dalších 5000m - kmeny jehlič. D 50cm </t>
  </si>
  <si>
    <t>174101101R00</t>
  </si>
  <si>
    <t xml:space="preserve">Zásyp jam, rýh, šachet se zhutněním </t>
  </si>
  <si>
    <t>po odstraněných dřevinách:15</t>
  </si>
  <si>
    <t>174201201R00</t>
  </si>
  <si>
    <t xml:space="preserve">Zásyp jam po pařezech D 30 cm </t>
  </si>
  <si>
    <t>listnaté:17</t>
  </si>
  <si>
    <t>174201202R00</t>
  </si>
  <si>
    <t xml:space="preserve">Zásyp jam po pařezech D 50 cm </t>
  </si>
  <si>
    <t>listnaté:7</t>
  </si>
  <si>
    <t>samostatné pařezy:2</t>
  </si>
  <si>
    <t>174201203R00</t>
  </si>
  <si>
    <t xml:space="preserve">Zásyp jam po pařezech D 70 cm </t>
  </si>
  <si>
    <t>listnaté:8</t>
  </si>
  <si>
    <t>174201204R00</t>
  </si>
  <si>
    <t xml:space="preserve">Zásyp jam po pařezech D nad 70 cm </t>
  </si>
  <si>
    <t>listnaté:10</t>
  </si>
  <si>
    <t>samostatné pařezy:5</t>
  </si>
  <si>
    <t>1-Vlastní</t>
  </si>
  <si>
    <t>Úprava pokácených kmenů na broučkoviště vč. přesunu a uložení na místo</t>
  </si>
  <si>
    <t>dle výkresu číslo 3 a technické zprávy:5</t>
  </si>
  <si>
    <t xml:space="preserve">Poplatek za skládku - kmeny </t>
  </si>
  <si>
    <t>strom</t>
  </si>
  <si>
    <t>listnaté:42</t>
  </si>
  <si>
    <t>jehličnaté:6</t>
  </si>
  <si>
    <t xml:space="preserve">Pořízení + dovoz potřebné zeminy pro zásypy </t>
  </si>
  <si>
    <t>112</t>
  </si>
  <si>
    <t>Pěstební opatření</t>
  </si>
  <si>
    <t>112-Vlastní</t>
  </si>
  <si>
    <t>Zdravotní řez stromu plochy stromu 201-300m2 prováděný lezeckou technikou</t>
  </si>
  <si>
    <t>kompletní provedení vč. veškerých potřebných konstrukcí a prací, pomocných a zvedacích prostředků:</t>
  </si>
  <si>
    <t>vč. odvozu ořezané hmoty a likvidace dle platných zákonů:</t>
  </si>
  <si>
    <t>dle výkresu číslo 3 a technické zprávy:1</t>
  </si>
  <si>
    <t>Bezpečnostní řez stromu plochy stromu 201-300m2 prováděný lezeckou technikou</t>
  </si>
  <si>
    <t>dle výkresu číslo 3 a technické zprávy:3</t>
  </si>
  <si>
    <t xml:space="preserve">Zmlazení keřů (řez sesazovací) </t>
  </si>
  <si>
    <t>dle výkresu číslo 3 a technické zprávy:671</t>
  </si>
  <si>
    <t xml:space="preserve">Vazba dynamická v koruně stromu vč. instalace </t>
  </si>
  <si>
    <t>dle výkresu číslo 3 a technické zprávy:2</t>
  </si>
  <si>
    <t>Bezpečnostní řez stromu plochy stromu 101-200m2 prováděný lezeckou technikou</t>
  </si>
  <si>
    <t>dle výkresu číslo 3 a technické zprávy:4</t>
  </si>
  <si>
    <t>Zdravotní řez stromu plochy stromu do 50m2 prováděný lezeckou technikou</t>
  </si>
  <si>
    <t>dle výkresu číslo 3 a technické zprávy:6</t>
  </si>
  <si>
    <t>Bezpečnostní řez stromu plochy stromu do 50m2 prováděný lezeckou technikou</t>
  </si>
  <si>
    <t>Bezpečnostní řez stromu plochy stromu 51-100m2 prováděný lezeckou technikou</t>
  </si>
  <si>
    <t>Zdravotní řez stromu plochy stromu 51-100m2 prováděný lezeckou technikou</t>
  </si>
  <si>
    <t>Odstranění kotvení stromu 3x kůl + 3x příčky + úvazky a obal kmene</t>
  </si>
  <si>
    <t>dle výkresu číslo 4 a technické zprávy:</t>
  </si>
  <si>
    <t>vč. odvozu a likvidace dle zákonů:</t>
  </si>
  <si>
    <t>nově vysazené stromy po 3 letech:96+120</t>
  </si>
  <si>
    <t>Řez na hlavu stromu v.2-6m (ponechání torza) prováděný lezeckou technikou</t>
  </si>
  <si>
    <t>Zdravotní řez stromu plochy stromu 101-200m2 prováděný lezeckou technikou</t>
  </si>
  <si>
    <t>dle výkresu číslo 3 a technické zprávy:8</t>
  </si>
  <si>
    <t>18</t>
  </si>
  <si>
    <t>Povrchové úpravy terénu</t>
  </si>
  <si>
    <t>111101111R00</t>
  </si>
  <si>
    <t>Odstranění ruderálního porostu v rovině vč. odvozu a likvidace dle zákonů</t>
  </si>
  <si>
    <t>v místech nových výsadeb a založení květnatých luk:8478+3338</t>
  </si>
  <si>
    <t>111104211R00</t>
  </si>
  <si>
    <t>Pokosení trávníku parkov. svah do 1:5, odvoz 20 km vč. poplatku za skládku</t>
  </si>
  <si>
    <t>nový trávník - první 2 seče:300*2</t>
  </si>
  <si>
    <t>111104311R00</t>
  </si>
  <si>
    <t>Pokosení trávníku lučního svah do 1:5, odvoz 20 km vč. poplatku za skládku</t>
  </si>
  <si>
    <t>květnatý trávník - první 2 seče:5369*2</t>
  </si>
  <si>
    <t>111105111R00</t>
  </si>
  <si>
    <t>Odstranění stařiny posečením, na svahu do 1:5 vč. shrabání a nanosení na hromady</t>
  </si>
  <si>
    <t>likvidace křídlatky:530*3</t>
  </si>
  <si>
    <t>111209111R00</t>
  </si>
  <si>
    <t>Spálení křídlatky vč. protipožárního dozoru a opatření</t>
  </si>
  <si>
    <t>180401211R00</t>
  </si>
  <si>
    <t xml:space="preserve">Založení trávníku lučního výsevem v rovině </t>
  </si>
  <si>
    <t>květnatý trávník:5369</t>
  </si>
  <si>
    <t>180402111R00</t>
  </si>
  <si>
    <t xml:space="preserve">Založení trávníku parkového výsevem v rovině </t>
  </si>
  <si>
    <t>trávník:300</t>
  </si>
  <si>
    <t>181301111R00</t>
  </si>
  <si>
    <t xml:space="preserve">Rozprostření ornice, rovina, tl.do 10 cm,nad 500m2 </t>
  </si>
  <si>
    <t>substrát na záhony:5447</t>
  </si>
  <si>
    <t>substrát na nový trávník:5369+300</t>
  </si>
  <si>
    <t>182001111R00</t>
  </si>
  <si>
    <t>Plošná úprava terénu, nerovnosti do 10 cm v rovině jemné terénní úpravy</t>
  </si>
  <si>
    <t>nové trávníky:5369+300</t>
  </si>
  <si>
    <t>183101113R00</t>
  </si>
  <si>
    <t xml:space="preserve">Hloub. jamek bez výměny půdy do 0,05 m3, svah 1:5 </t>
  </si>
  <si>
    <t>pro keře v záhonech:8925+935</t>
  </si>
  <si>
    <t>183101214R00</t>
  </si>
  <si>
    <t>Hloub. jamek s výměnou 50% půdy do 0,125 m3 1:5 vč. přesunu přebyt. zeminy pro zásypy po pařezech</t>
  </si>
  <si>
    <t>pro soliterní keře:6</t>
  </si>
  <si>
    <t>183101221R00</t>
  </si>
  <si>
    <t>Hloub. jamek s výměnou 50% půdy do 1 m3 sv.1:5 vč. přesunu přebyt. zeminy pro zásypy po pařezech</t>
  </si>
  <si>
    <t>listnaté stromy:96</t>
  </si>
  <si>
    <t>jehličnaté stromy:120</t>
  </si>
  <si>
    <t>183205112R00</t>
  </si>
  <si>
    <t xml:space="preserve">Založení záhonu v rovině/svah 1 : 5, hor. 3 </t>
  </si>
  <si>
    <t>záhony:330+5117</t>
  </si>
  <si>
    <t>183402111R00</t>
  </si>
  <si>
    <t>Rozrušení půdy do 15 cm v rovině/svah 1:5 předseťové zpracování půdy</t>
  </si>
  <si>
    <t>nové trávníky:300+5369</t>
  </si>
  <si>
    <t>183403132R00</t>
  </si>
  <si>
    <t xml:space="preserve">Obdělání půdy rytím do 20 cm hor. 3, v rovině </t>
  </si>
  <si>
    <t>184102112R00</t>
  </si>
  <si>
    <t>Výsadba dřevin s balem D do 30 cm, v rovině vč. zastřižení po výsadbě</t>
  </si>
  <si>
    <t>keře v záhonech:8925+935</t>
  </si>
  <si>
    <t>184102114R00</t>
  </si>
  <si>
    <t>Výsadba dřevin s balem D do 50 cm, v rovině vč. zastřižení po výsadbě</t>
  </si>
  <si>
    <t>soliterní keře:6</t>
  </si>
  <si>
    <t>184102116R00</t>
  </si>
  <si>
    <t>Výsadba dřevin s balem D do 80 cm, v rovině vč. řezu po výsadbě</t>
  </si>
  <si>
    <t>184202112R00</t>
  </si>
  <si>
    <t>Ukotvení dřeviny kůly D do 10 cm, dl. 3-3,3 m vč. upevnění příček a úvazků</t>
  </si>
  <si>
    <t>listnaté stromy:96*3</t>
  </si>
  <si>
    <t>jehličnaté stromy:120*3</t>
  </si>
  <si>
    <t>184501114R00</t>
  </si>
  <si>
    <t xml:space="preserve">Zhotovení obalu kmene z rákosu, 2vrstvy, v rovině </t>
  </si>
  <si>
    <t>listnaté stromy:96*3,14*0,25*2</t>
  </si>
  <si>
    <t>jehličnaté stromy:120*3,14*0,25*2</t>
  </si>
  <si>
    <t>184802111R00</t>
  </si>
  <si>
    <t xml:space="preserve">Chem. odplevelení před založ. postřikem, v rovině </t>
  </si>
  <si>
    <t>nový trávník:300</t>
  </si>
  <si>
    <t>184802613R00</t>
  </si>
  <si>
    <t xml:space="preserve">Chem. odplevel. po založ.,postřik hnízdově, rovina </t>
  </si>
  <si>
    <t>184921093R00</t>
  </si>
  <si>
    <t>Mulčování rostlin tl. do 0,1 m rovina vč. úpravy výsadbové mísy</t>
  </si>
  <si>
    <t>listnaté stromy:96*3,14*1*1</t>
  </si>
  <si>
    <t>jehličnaté stromy:120*3,14*1*1</t>
  </si>
  <si>
    <t>soliterní keře:6*3,14*0,5*0,5</t>
  </si>
  <si>
    <t>záhony - kůra:330</t>
  </si>
  <si>
    <t>záhony - štěpka od odstraněných dřevin:5117</t>
  </si>
  <si>
    <t>185803211R00</t>
  </si>
  <si>
    <t xml:space="preserve">Uválcování trávníku v rovině </t>
  </si>
  <si>
    <t>185804311R00</t>
  </si>
  <si>
    <t xml:space="preserve">Zalití rostlin vodou plochy do 20 m2 </t>
  </si>
  <si>
    <t>listnaté stromy:96*0,1</t>
  </si>
  <si>
    <t>jehličnaté stromy:120*0,1</t>
  </si>
  <si>
    <t>soliterní keře:6*0,05</t>
  </si>
  <si>
    <t>keře v záhonech:(8925+935)*0,01</t>
  </si>
  <si>
    <t>185804312R00</t>
  </si>
  <si>
    <t xml:space="preserve">Zalití rostlin vodou plochy nad 20 m2 </t>
  </si>
  <si>
    <t>dle výkresu číslo 3, 4 a technické zprávy:</t>
  </si>
  <si>
    <t>nové trávníky (vč. naředění herbicidu):(300+5369)*0,01</t>
  </si>
  <si>
    <t>likvidace křídlatky:530*3/10000*400*0,001</t>
  </si>
  <si>
    <t>185804514R00</t>
  </si>
  <si>
    <t xml:space="preserve">Odplevelení keřových skupin v rovině </t>
  </si>
  <si>
    <t>185851111R00</t>
  </si>
  <si>
    <t xml:space="preserve">Dovoz vody pro zálivku rostlin do 6 km </t>
  </si>
  <si>
    <t>120,5+56,7536</t>
  </si>
  <si>
    <t>18-Vlastní</t>
  </si>
  <si>
    <t>Rozvojová záruční péče o květnaté trávníky 3 roky, komplet dle popisu v technické zprávě</t>
  </si>
  <si>
    <t>Jarní válcování v prvním roce:</t>
  </si>
  <si>
    <t>Dosetí:</t>
  </si>
  <si>
    <t>Sekání 2-3 x ročně:</t>
  </si>
  <si>
    <t>případné doplnění substrátu do vzniklých nerovností:</t>
  </si>
  <si>
    <t>monitoring výskytu křídlatky vč. případné likvidace:</t>
  </si>
  <si>
    <t>nové květnaté trávníky:5369</t>
  </si>
  <si>
    <t>Rozvojová záruční péče o trávníky 3 roky, komplet dle popisu v technické zprávě</t>
  </si>
  <si>
    <t>Přihnojení:</t>
  </si>
  <si>
    <t>Postřik proti dvouděložným:</t>
  </si>
  <si>
    <t>Sekání 7 x ročně:</t>
  </si>
  <si>
    <t>nové trávníky:300</t>
  </si>
  <si>
    <t>Nátěr keřů proti okusu zvěří vč. dodávky</t>
  </si>
  <si>
    <t>dle výkresu číslo 4 a technické zprávy:8925+935+6</t>
  </si>
  <si>
    <t>Rozvojová záruční péče o keře 3 roky, komplet dle popisu v technické zprávě</t>
  </si>
  <si>
    <t>2x odplevelení:</t>
  </si>
  <si>
    <t>opravný řez, odstranění suchých částí:</t>
  </si>
  <si>
    <t>přihnojení dlouhodobě rozpustným hnojivem, doplnění mulče:</t>
  </si>
  <si>
    <t>vyžínání kolem soliterů  a záhonů 2x ročně:</t>
  </si>
  <si>
    <t>na podzim nátěr proti okusu zvěře:8925+935+6</t>
  </si>
  <si>
    <t>D+M Štěrkopísek jako drenáž na dno jámy vč. dopravy</t>
  </si>
  <si>
    <t>listnaté stromy:96*1*1*0,07*1,03</t>
  </si>
  <si>
    <t>jehličnaté stromy:120*1*1*0,07*1,03</t>
  </si>
  <si>
    <t xml:space="preserve">D+M Tabletové dlouhodobé hnojivo 10g </t>
  </si>
  <si>
    <t>tab</t>
  </si>
  <si>
    <t>keře:3*(6+8925+935)</t>
  </si>
  <si>
    <t>Rozvojová záruční péče o vysazené stromy 3 roky, komplet dle popisu v technické zprávě</t>
  </si>
  <si>
    <t>1x ročně doplnění mulče a oprava výsadbové misky:</t>
  </si>
  <si>
    <t>1x kontrola a oprava kotvení, úvazků:</t>
  </si>
  <si>
    <t>1xkontrola a oprava ochrany kmínku:</t>
  </si>
  <si>
    <t>zálivka v obdobích sucha 5x za vegetační období:</t>
  </si>
  <si>
    <t>jarní přihnojení:</t>
  </si>
  <si>
    <t>odstranění obrostu na kmínku:</t>
  </si>
  <si>
    <t>monitoring chorob a škůdců - při napadení - okamžitá ochrana schváleným způsobem:</t>
  </si>
  <si>
    <t>odplevelení výsadbové mísy 1x:</t>
  </si>
  <si>
    <t>vyžínání kolem stromů 2x ročně (plocha 2000m2):</t>
  </si>
  <si>
    <t>Přihnojení trávníků po první seči vč. dodávky hnojiva 5g N/m2</t>
  </si>
  <si>
    <t xml:space="preserve">Odpíchnutí okrajů záhonů </t>
  </si>
  <si>
    <t>m</t>
  </si>
  <si>
    <t>dle výkresu číslo 4 a technické zprávy:93</t>
  </si>
  <si>
    <t>673131-Vlastní</t>
  </si>
  <si>
    <t xml:space="preserve">Rákosová rohož </t>
  </si>
  <si>
    <t>listnaté stromy:96*3,14*0,25*2*2*1,1</t>
  </si>
  <si>
    <t>jehličnaté stromy:120*3,14*0,25*2*2*1,1</t>
  </si>
  <si>
    <t>00572420</t>
  </si>
  <si>
    <t>Směs travní parková - dle technické zprávy vč. přídavku hnojiva</t>
  </si>
  <si>
    <t>kg</t>
  </si>
  <si>
    <t>nové trávníky:300*0,02*1,03</t>
  </si>
  <si>
    <t>00572472</t>
  </si>
  <si>
    <t>Směs travní květnatá - dle technické zprávy vč. přídavku hnojiva</t>
  </si>
  <si>
    <t>nové trávníky:5369*0,002*1,03</t>
  </si>
  <si>
    <t>08211320</t>
  </si>
  <si>
    <t>Voda pro zálivku a naředění herbicidů</t>
  </si>
  <si>
    <t>10391100</t>
  </si>
  <si>
    <t>Kůra mulčovací vč. dopravy</t>
  </si>
  <si>
    <t>listnaté stromy:96*3,14*1*1*0,07*1,03</t>
  </si>
  <si>
    <t>jehličnaté stromy:120*3,14*1*1*0,07*1,03</t>
  </si>
  <si>
    <t>soliterní keře:6*3,14*0,5*0,5*0,07*1,03</t>
  </si>
  <si>
    <t>záhony - kůra:330*0,07*1,03</t>
  </si>
  <si>
    <t>25234000.A</t>
  </si>
  <si>
    <t>Herbicid totální pro odstranění křídlatky vč. dopravy</t>
  </si>
  <si>
    <t>l</t>
  </si>
  <si>
    <t>likvidace křídlatky - 40L/hektar/1 aplikaci:530*3/10000*40*1,03</t>
  </si>
  <si>
    <t>25234009.A</t>
  </si>
  <si>
    <t>Herbicid totální pro odplevelení</t>
  </si>
  <si>
    <t>nový trávník:300*0,0005*1,03</t>
  </si>
  <si>
    <t>záhony:(330+5117)*0,0005*1,03</t>
  </si>
  <si>
    <t>103-Vlastní</t>
  </si>
  <si>
    <t>Dodávka propustného pěstebního substrátu pro výměnu do jamek, vč. dopravy</t>
  </si>
  <si>
    <t>složení - kulturní vrstva zeminy 50%, štěrk fr.8-16 20%, štěrk fr.4-8 10%, písek 20%:</t>
  </si>
  <si>
    <t>vč. půdního kondiconéru 1kg/m3, dlouhodobě rozpustného hnojiva 3kg/1m3:</t>
  </si>
  <si>
    <t>listnaté stromy:96*1*0,5*1,03</t>
  </si>
  <si>
    <t>jehličnaté stromy:120*1*0,5*1,03</t>
  </si>
  <si>
    <t>soliterní keře:6*0,125*0,5*1,03</t>
  </si>
  <si>
    <t>Dodávka trávníkového substrátu s přídavkem hnojiva, vč. dopravy</t>
  </si>
  <si>
    <t>nový trávník:(300+5369)*0,03*1,03</t>
  </si>
  <si>
    <t>Dodávka propustného pěstebního substrátu na záhony keřů, vč. dopravy</t>
  </si>
  <si>
    <t>Kulturní vrstva půdy 50% objemu:</t>
  </si>
  <si>
    <t>Štěrk (frakce 8-16) 20% objemu:</t>
  </si>
  <si>
    <t>Štěrk (frakce 4-8) 10% objemu:</t>
  </si>
  <si>
    <t>Písek 20% objemu:</t>
  </si>
  <si>
    <t>Půdní kondicionér 1kg/m3 + hnojivo 3kg/m3:</t>
  </si>
  <si>
    <t>na záhony keřů - 30% :(330+5117)*0,1*0,3*1,03</t>
  </si>
  <si>
    <t>605-Vlastní</t>
  </si>
  <si>
    <t>Dodávka -  frézované impregnované kůly ke stromům dl. 3-3,3m, vč. 3 příček/kůl a úvazků, vč. dopravy</t>
  </si>
  <si>
    <t>listnaté stromy:96*3*1,03</t>
  </si>
  <si>
    <t>jehličnaté stromy:120*3*1,03</t>
  </si>
  <si>
    <t>185</t>
  </si>
  <si>
    <t>Listnaté stromy</t>
  </si>
  <si>
    <t>026-Vlastní</t>
  </si>
  <si>
    <t>Populus tremula o.k.14-16cm s balem pr.80cm zpevněným pletivem, vč. dopravy</t>
  </si>
  <si>
    <t>nasazení koruny ve výšce min. 220cm, 3x - 4x přesazované, rovný průběžný kmen, zapěstovaná koruna:</t>
  </si>
  <si>
    <t>parametry a kvalita dle popisu v technické zprávě:8</t>
  </si>
  <si>
    <t>Carpinus betulus o.k.16-18cm s balem pr.80cm zpevněným pletivem, vč. dopravy</t>
  </si>
  <si>
    <t>parametry a kvalita dle popisu v technické zprávě:16</t>
  </si>
  <si>
    <t>Crataegus monogyna o.k.14-16cm s balem pr.80cm zpevněným pletivem, vč. dopravy</t>
  </si>
  <si>
    <t>parametry a kvalita dle popisu v technické zprávě:9</t>
  </si>
  <si>
    <t>Tilia cordata o.k.18-20cm s balem pr.80cm zpevněným pletivem, vč. dopravy</t>
  </si>
  <si>
    <t>parametry a kvalita dle popisu v technické zprávě:27</t>
  </si>
  <si>
    <t>Quercus robur o.k.16-18cm s balem pr.80cm zpevněným pletivem, vč. dopravy</t>
  </si>
  <si>
    <t>parametry a kvalita dle popisu v technické zprávě:19</t>
  </si>
  <si>
    <t>Sorbus tominalis o.k.16-18cm s balem pr.80cm zpevněným pletivem, vč. dopravy</t>
  </si>
  <si>
    <t>parametry a kvalita dle popisu v technické zprávě:3</t>
  </si>
  <si>
    <t>Acer platanoides o.k.18-20cm s balem pr.80cm zpevněným pletivem, vč. dopravy</t>
  </si>
  <si>
    <t>parametry a kvalita dle popisu v technické zprávě:4</t>
  </si>
  <si>
    <t>Prunus avium ´Plena´ o.k.16-18cm s balem pr.80cm zpevněným pletivem, vč. dopravy</t>
  </si>
  <si>
    <t>parametry a kvalita dle popisu v technické zprávě:5</t>
  </si>
  <si>
    <t>Prunus avium o.k.16-18cm s balem pr.80cm zpevněným pletivem, vč. dopravy</t>
  </si>
  <si>
    <t>186</t>
  </si>
  <si>
    <t>Jehličnaté stromy</t>
  </si>
  <si>
    <t>Pinus sylvestris v.200-225cm s balem pr.80cm zpevněným pletivem, vč. dopravy</t>
  </si>
  <si>
    <t>3x - 4x přesazované, rovný průběžný kmen, zapěstovaná koruna:</t>
  </si>
  <si>
    <t>parametry a kvalita dle popisu v technické zprávě:120</t>
  </si>
  <si>
    <t>190</t>
  </si>
  <si>
    <t>Listnaté keře</t>
  </si>
  <si>
    <t>Euonymus europaeus vel.60-80cm min. 3 výhonky, kontejner, vč. dopravy</t>
  </si>
  <si>
    <t>parametry a kvalita dle popisu v technické zprávě:438</t>
  </si>
  <si>
    <t>Ligustrum vulgare vel.60-80cm min. 3 výhonky, kontejner, vč. dopravy</t>
  </si>
  <si>
    <t>parametry a kvalita dle popisu v technické zprávě:652</t>
  </si>
  <si>
    <t>Viburnum opulus vel.60-80cm min. 3 výhonky, kontejner, vč. dopravy</t>
  </si>
  <si>
    <t>parametry a kvalita dle popisu v technické zprávě:725</t>
  </si>
  <si>
    <t>Viburnum lantana vel.60-80cm min. 3 výhonky, kontejner, vč. dopravy</t>
  </si>
  <si>
    <t>parametry a kvalita dle popisu v technické zprávě:845</t>
  </si>
  <si>
    <t>Ribez alpinum vel.40-60cm min. 3 výhonky, kontejner, vč. dopravy</t>
  </si>
  <si>
    <t>parametry a kvalita dle popisu v technické zprávě:420</t>
  </si>
  <si>
    <t>Cornus mas o.k.10-12cm soliter min. 3 výhonky, kontejner, vč. dopravy</t>
  </si>
  <si>
    <t>parametry a kvalita dle popisu v technické zprávě:6</t>
  </si>
  <si>
    <t>Rosa pimpinelifolia vel.40-60cm min. 3 výhonky, kontejner, vč. dopravy</t>
  </si>
  <si>
    <t>parametry a kvalita dle popisu v technické zprávě:670</t>
  </si>
  <si>
    <t>Rosa galica vel.40-60cm min. 3 výhonky, kontejner, vč. dopravy</t>
  </si>
  <si>
    <t>parametry a kvalita dle popisu v technické zprávě:980</t>
  </si>
  <si>
    <t>Crataegus laevigata vel.60-80cm min. 3 výhonky, kontejner, vč. dopravy</t>
  </si>
  <si>
    <t>parametry a kvalita dle popisu v technické zprávě:750</t>
  </si>
  <si>
    <t>Cornus sanquinea vel.40-60cm min. 3 výhonky, kontejner, vč. dopravy</t>
  </si>
  <si>
    <t>parametry a kvalita dle popisu v technické zprávě:1595</t>
  </si>
  <si>
    <t>Cornus mas vel.60-80cm min. 3 výhonky, kontejner, vč. dopravy</t>
  </si>
  <si>
    <t>parametry a kvalita dle popisu v technické zprávě:1410</t>
  </si>
  <si>
    <t>Berberis vulgaris vel.30-40cm min. 3 výhonky, kontejner, vč. dopravy</t>
  </si>
  <si>
    <t>parametry a kvalita dle popisu v technické zprávě:440</t>
  </si>
  <si>
    <t>191</t>
  </si>
  <si>
    <t>Jehličnaté keře</t>
  </si>
  <si>
    <t>Taxus baccata vel.80-100cm min. 3 výhonky, kontejner, vč. dopravy</t>
  </si>
  <si>
    <t>parametry a kvalita dle popisu v technické zprávě:935</t>
  </si>
  <si>
    <t>955</t>
  </si>
  <si>
    <t>Mobiliář</t>
  </si>
  <si>
    <t>955-Vlastní</t>
  </si>
  <si>
    <t>D+M Ptačí budka 12x12x20-25cm vletový otvor pr.3,2-3,5cm</t>
  </si>
  <si>
    <t>vč. ukotvení, povrchové úpravy:4</t>
  </si>
  <si>
    <t>D+M Ptačí budka 15x15x26-28cm vletový otvor pr.4,7-5cm</t>
  </si>
  <si>
    <t>vč. ukotvení, povrchové úpravy:6</t>
  </si>
  <si>
    <t>96</t>
  </si>
  <si>
    <t>Bourání konstrukcí</t>
  </si>
  <si>
    <t>979092111R00</t>
  </si>
  <si>
    <t>Vyklizení ulehlé suti z pl.do 15 m2/ hl. 2 m-ručně vč. naložení na dopravní prostředek</t>
  </si>
  <si>
    <t>sebrání odpadu, kamenů a stavebních zbytků z dotčené plochy:10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</si>
  <si>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</si>
  <si>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</si>
  <si>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</si>
  <si>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</si>
  <si>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</si>
  <si>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979990001R00</t>
  </si>
  <si>
    <t xml:space="preserve">Poplatek za skládku suti </t>
  </si>
  <si>
    <t>99</t>
  </si>
  <si>
    <t>Staveništní přesun hmot</t>
  </si>
  <si>
    <t>998231311R00</t>
  </si>
  <si>
    <t xml:space="preserve">Přesun hmot pro sadovnické a krajin. úpravy do 5km </t>
  </si>
  <si>
    <t>Položky s označením „Vlastní“ v čísle položky jsou Vlastní cenové soustavy (R-položky). Veškeré ostatní položky jsou cenové soustavy RTS</t>
  </si>
  <si>
    <t>Statut. město Ostrava, ÚMOb Radvanice a BartoviCE</t>
  </si>
  <si>
    <t>Ing.Magda Cigánková Fialová</t>
  </si>
  <si>
    <t>DPS</t>
  </si>
  <si>
    <t>keře plošně:</t>
  </si>
  <si>
    <t>probírka keřů - 10%:868*0,1</t>
  </si>
  <si>
    <t>keře plošně:530*0,3</t>
  </si>
  <si>
    <t>probírka keřů - 10%:868*0,1*0,3</t>
  </si>
  <si>
    <t>po odstraněných dřevinách:11</t>
  </si>
  <si>
    <t>listnaté:33</t>
  </si>
  <si>
    <t>parametry a kvalita dle popisu v technické zprávě:11</t>
  </si>
  <si>
    <t>parametry a kvalita dle popisu v technické zprávě:15</t>
  </si>
  <si>
    <t>parametry a kvalita dle popisu v technické zprávě:0</t>
  </si>
  <si>
    <t>parametry a kvalita dle popisu v technické zprávě:77</t>
  </si>
  <si>
    <t>parametry a kvalita dle popisu v technické zprávě:252</t>
  </si>
  <si>
    <t>parametry a kvalita dle popisu v technické zprávě:575</t>
  </si>
  <si>
    <t>parametry a kvalita dle popisu v technické zprávě:685</t>
  </si>
  <si>
    <t>parametry a kvalita dle popisu v technické zprávě:390</t>
  </si>
  <si>
    <t>parametry a kvalita dle popisu v technické zprávě:595</t>
  </si>
  <si>
    <t>parametry a kvalita dle popisu v technické zprávě:880</t>
  </si>
  <si>
    <t>parametry a kvalita dle popisu v technické zprávě:790</t>
  </si>
  <si>
    <t>sebrání odpadu, kamenů a stavebních zbytků z dotčené plochy:6,5</t>
  </si>
  <si>
    <t>listnaté stromy:75*3*1,03</t>
  </si>
  <si>
    <t>jehličnaté stromy:77*3*1,03</t>
  </si>
  <si>
    <t>na záhony keřů - 30% :(330+3364)*0,1*0,3*1,03</t>
  </si>
  <si>
    <t>nový trávník:(272+4292)*0,03*1,03</t>
  </si>
  <si>
    <t>jehličnaté stromy:77*1*0,5*1,03</t>
  </si>
  <si>
    <t>listnaté stromy:75*1*0,5*1,03</t>
  </si>
  <si>
    <t>nový trávník:272*0,0005*1,03</t>
  </si>
  <si>
    <t>záhony:(330+3364)*0,0005*1,03</t>
  </si>
  <si>
    <t>likvidace křídlatky - 40L/hektar/1 aplikaci:13*3/10000*40*1,03</t>
  </si>
  <si>
    <t>jehličnaté stromy:77*3,14*1*1*0,07*1,03</t>
  </si>
  <si>
    <t>listnaté stromy:75*3,14*1*1*0,07*1,03</t>
  </si>
  <si>
    <t>nové trávníky:4292*0,002*1,03</t>
  </si>
  <si>
    <t>nové trávníky:272*0,02*1,03</t>
  </si>
  <si>
    <t>listnaté stromy:75*3,14*0,25*2*2*1,1</t>
  </si>
  <si>
    <t>jehličnaté stromy:77*3,14*0,25*2*2*1,1</t>
  </si>
  <si>
    <t>nové trávníky:272+4292</t>
  </si>
  <si>
    <t>listnaté stromy:75</t>
  </si>
  <si>
    <t>jehličnaté stromy:77</t>
  </si>
  <si>
    <t>keře:3*(6+5585+935)</t>
  </si>
  <si>
    <t>listnaté stromy:75*1*1*0,07*1,03</t>
  </si>
  <si>
    <t>jehličnaté stromy:77*1*1*0,07*1,03</t>
  </si>
  <si>
    <t>80,7+45,6416</t>
  </si>
  <si>
    <t>na podzim nátěr proti okusu zvěře:4180+1405+935+6</t>
  </si>
  <si>
    <t>dle výkresu číslo 4 a technické zprávy:5585+935+6</t>
  </si>
  <si>
    <t>nové trávníky:272</t>
  </si>
  <si>
    <t>nové květnaté trávníky:4292</t>
  </si>
  <si>
    <t>záhony:330+3364</t>
  </si>
  <si>
    <t>likvidace křídlatky:13*3/10000*400*0,001</t>
  </si>
  <si>
    <t>keře v záhonech:(5585+935)*0,01</t>
  </si>
  <si>
    <t>jehličnaté stromy:77*0,1</t>
  </si>
  <si>
    <t>listnaté stromy:75*0,1</t>
  </si>
  <si>
    <t>záhony - štěpka od odstraněných dřevin:3364</t>
  </si>
  <si>
    <t>jehličnaté stromy:77*3,14*1*1</t>
  </si>
  <si>
    <t>listnaté stromy:75*3,14*1*1</t>
  </si>
  <si>
    <t>likvidace křídlatky:13*3</t>
  </si>
  <si>
    <t>nový trávník:272</t>
  </si>
  <si>
    <t>listnaté stromy:75*3,14*0,25*2</t>
  </si>
  <si>
    <t>jehličnaté stromy:77*3,14*0,25*2</t>
  </si>
  <si>
    <t>listnaté stromy:75*3</t>
  </si>
  <si>
    <t>jehličnaté stromy:77*3</t>
  </si>
  <si>
    <t>keře v záhonech:5585+935</t>
  </si>
  <si>
    <t>pro keře v záhonech:5585+935</t>
  </si>
  <si>
    <t>nové trávníky:4292+272</t>
  </si>
  <si>
    <t>substrát na záhony:3694</t>
  </si>
  <si>
    <t>substrát na nový trávník:4292+272</t>
  </si>
  <si>
    <t>trávník:272</t>
  </si>
  <si>
    <t>květnatý trávník:4292</t>
  </si>
  <si>
    <t>likvidace křídlatky:39*3</t>
  </si>
  <si>
    <t>květnatý trávník - první 2 seče:4292*2</t>
  </si>
  <si>
    <t>nový trávník - první 2 seče:272*2</t>
  </si>
  <si>
    <t>v místech nových výsadeb a založení květnatých luk:8478</t>
  </si>
  <si>
    <t>dle výkresu číslo 3 a technické zprávy:7</t>
  </si>
  <si>
    <t>nově vysazené stromy po 3 letech:77+75</t>
  </si>
  <si>
    <t>větve:6*0,8+2*1,15+3*2+9*3</t>
  </si>
  <si>
    <t>od listnatých stromů:3,14*(0,1*0,1*8+0,15*0,15*3+0,2*0,2*4+0,25*0,25*2+0,3*0,3*4)*1,3</t>
  </si>
  <si>
    <t>SOUPIS PRACÍ I. ETAPA</t>
  </si>
  <si>
    <t>Soupis prací - I.ETAPA</t>
  </si>
  <si>
    <t>Vedlejší náklady</t>
  </si>
  <si>
    <t>Vedlejší a ostatní náklady</t>
  </si>
  <si>
    <t>náklady související vybudováním, provozem a likvidací zařízení staveniště a ostatními vedlejšími náklady předpokládanými v projektové dokumentaci</t>
  </si>
  <si>
    <t>dokumentace skutečného provedení stavby</t>
  </si>
  <si>
    <t>publicita projektu - plakát A3 - zhotovení a instalace</t>
  </si>
  <si>
    <t>Ostatní náklady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</si>
</sst>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39" fillId="22" borderId="6" applyNumberFormat="0" applyFont="0" applyAlignment="0" applyProtection="0"/>
    <xf numFmtId="9" fontId="39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34" borderId="19" xfId="0" applyNumberFormat="1" applyFont="1" applyFill="1" applyBorder="1" applyAlignment="1">
      <alignment horizontal="left"/>
    </xf>
    <xf numFmtId="3" fontId="5" fillId="34" borderId="20" xfId="0" applyNumberFormat="1" applyFont="1" applyFill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4" fontId="3" fillId="0" borderId="2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5" applyNumberFormat="1" applyFont="1" applyBorder="1">
      <alignment/>
      <protection/>
    </xf>
    <xf numFmtId="49" fontId="3" fillId="0" borderId="49" xfId="45" applyNumberFormat="1" applyFont="1" applyBorder="1">
      <alignment/>
      <protection/>
    </xf>
    <xf numFmtId="49" fontId="3" fillId="0" borderId="49" xfId="45" applyNumberFormat="1" applyFont="1" applyBorder="1" applyAlignment="1">
      <alignment horizontal="right"/>
      <protection/>
    </xf>
    <xf numFmtId="0" fontId="3" fillId="0" borderId="50" xfId="45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5" applyNumberFormat="1" applyFont="1" applyBorder="1">
      <alignment/>
      <protection/>
    </xf>
    <xf numFmtId="49" fontId="3" fillId="0" borderId="52" xfId="45" applyNumberFormat="1" applyFont="1" applyBorder="1">
      <alignment/>
      <protection/>
    </xf>
    <xf numFmtId="49" fontId="3" fillId="0" borderId="52" xfId="45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6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3" fillId="0" borderId="0" xfId="45" applyFont="1">
      <alignment/>
      <protection/>
    </xf>
    <xf numFmtId="0" fontId="13" fillId="0" borderId="0" xfId="45" applyFont="1" applyAlignment="1">
      <alignment horizontal="centerContinuous"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 applyAlignment="1">
      <alignment horizontal="right"/>
      <protection/>
    </xf>
    <xf numFmtId="0" fontId="3" fillId="0" borderId="49" xfId="45" applyFont="1" applyBorder="1">
      <alignment/>
      <protection/>
    </xf>
    <xf numFmtId="0" fontId="5" fillId="0" borderId="50" xfId="45" applyFont="1" applyBorder="1" applyAlignment="1">
      <alignment horizontal="right"/>
      <protection/>
    </xf>
    <xf numFmtId="49" fontId="3" fillId="0" borderId="49" xfId="45" applyNumberFormat="1" applyFont="1" applyBorder="1" applyAlignment="1">
      <alignment horizontal="left"/>
      <protection/>
    </xf>
    <xf numFmtId="0" fontId="3" fillId="0" borderId="51" xfId="45" applyFont="1" applyBorder="1">
      <alignment/>
      <protection/>
    </xf>
    <xf numFmtId="0" fontId="3" fillId="0" borderId="52" xfId="45" applyFont="1" applyBorder="1">
      <alignment/>
      <protection/>
    </xf>
    <xf numFmtId="0" fontId="5" fillId="0" borderId="0" xfId="45" applyFont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/>
      <protection/>
    </xf>
    <xf numFmtId="49" fontId="5" fillId="33" borderId="19" xfId="45" applyNumberFormat="1" applyFont="1" applyFill="1" applyBorder="1">
      <alignment/>
      <protection/>
    </xf>
    <xf numFmtId="0" fontId="5" fillId="33" borderId="17" xfId="45" applyFont="1" applyFill="1" applyBorder="1" applyAlignment="1">
      <alignment horizontal="center"/>
      <protection/>
    </xf>
    <xf numFmtId="0" fontId="5" fillId="33" borderId="17" xfId="45" applyNumberFormat="1" applyFont="1" applyFill="1" applyBorder="1" applyAlignment="1">
      <alignment horizontal="center"/>
      <protection/>
    </xf>
    <xf numFmtId="0" fontId="5" fillId="33" borderId="19" xfId="45" applyFont="1" applyFill="1" applyBorder="1" applyAlignment="1">
      <alignment horizontal="center"/>
      <protection/>
    </xf>
    <xf numFmtId="0" fontId="4" fillId="0" borderId="57" xfId="45" applyFont="1" applyBorder="1" applyAlignment="1">
      <alignment horizontal="center"/>
      <protection/>
    </xf>
    <xf numFmtId="49" fontId="4" fillId="0" borderId="57" xfId="45" applyNumberFormat="1" applyFont="1" applyBorder="1" applyAlignment="1">
      <alignment horizontal="left"/>
      <protection/>
    </xf>
    <xf numFmtId="0" fontId="4" fillId="0" borderId="58" xfId="45" applyFont="1" applyBorder="1">
      <alignment/>
      <protection/>
    </xf>
    <xf numFmtId="0" fontId="3" fillId="0" borderId="18" xfId="45" applyFont="1" applyBorder="1" applyAlignment="1">
      <alignment horizontal="center"/>
      <protection/>
    </xf>
    <xf numFmtId="0" fontId="3" fillId="0" borderId="18" xfId="45" applyNumberFormat="1" applyFont="1" applyBorder="1" applyAlignment="1">
      <alignment horizontal="right"/>
      <protection/>
    </xf>
    <xf numFmtId="0" fontId="3" fillId="0" borderId="17" xfId="45" applyNumberFormat="1" applyFont="1" applyBorder="1">
      <alignment/>
      <protection/>
    </xf>
    <xf numFmtId="0" fontId="0" fillId="0" borderId="0" xfId="45" applyNumberFormat="1">
      <alignment/>
      <protection/>
    </xf>
    <xf numFmtId="0" fontId="15" fillId="0" borderId="0" xfId="45" applyFont="1">
      <alignment/>
      <protection/>
    </xf>
    <xf numFmtId="0" fontId="16" fillId="0" borderId="59" xfId="45" applyFont="1" applyBorder="1" applyAlignment="1">
      <alignment horizontal="center" vertical="top"/>
      <protection/>
    </xf>
    <xf numFmtId="49" fontId="16" fillId="0" borderId="59" xfId="45" applyNumberFormat="1" applyFont="1" applyBorder="1" applyAlignment="1">
      <alignment horizontal="left" vertical="top"/>
      <protection/>
    </xf>
    <xf numFmtId="0" fontId="16" fillId="0" borderId="59" xfId="45" applyFont="1" applyBorder="1" applyAlignment="1">
      <alignment vertical="top" wrapText="1"/>
      <protection/>
    </xf>
    <xf numFmtId="49" fontId="16" fillId="0" borderId="59" xfId="45" applyNumberFormat="1" applyFont="1" applyBorder="1" applyAlignment="1">
      <alignment horizontal="center" shrinkToFit="1"/>
      <protection/>
    </xf>
    <xf numFmtId="4" fontId="16" fillId="0" borderId="59" xfId="45" applyNumberFormat="1" applyFont="1" applyBorder="1" applyAlignment="1">
      <alignment horizontal="right"/>
      <protection/>
    </xf>
    <xf numFmtId="4" fontId="16" fillId="0" borderId="59" xfId="45" applyNumberFormat="1" applyFont="1" applyBorder="1">
      <alignment/>
      <protection/>
    </xf>
    <xf numFmtId="0" fontId="5" fillId="0" borderId="57" xfId="45" applyFont="1" applyBorder="1" applyAlignment="1">
      <alignment horizontal="center"/>
      <protection/>
    </xf>
    <xf numFmtId="0" fontId="17" fillId="0" borderId="0" xfId="45" applyFont="1" applyAlignment="1">
      <alignment wrapText="1"/>
      <protection/>
    </xf>
    <xf numFmtId="49" fontId="5" fillId="0" borderId="57" xfId="45" applyNumberFormat="1" applyFont="1" applyBorder="1" applyAlignment="1">
      <alignment horizontal="right"/>
      <protection/>
    </xf>
    <xf numFmtId="4" fontId="18" fillId="35" borderId="60" xfId="45" applyNumberFormat="1" applyFont="1" applyFill="1" applyBorder="1" applyAlignment="1">
      <alignment horizontal="right" wrapText="1"/>
      <protection/>
    </xf>
    <xf numFmtId="0" fontId="18" fillId="35" borderId="42" xfId="45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5" applyFont="1" applyFill="1" applyBorder="1" applyAlignment="1">
      <alignment horizontal="center"/>
      <protection/>
    </xf>
    <xf numFmtId="49" fontId="20" fillId="33" borderId="19" xfId="45" applyNumberFormat="1" applyFont="1" applyFill="1" applyBorder="1" applyAlignment="1">
      <alignment horizontal="left"/>
      <protection/>
    </xf>
    <xf numFmtId="0" fontId="20" fillId="33" borderId="58" xfId="45" applyFont="1" applyFill="1" applyBorder="1">
      <alignment/>
      <protection/>
    </xf>
    <xf numFmtId="0" fontId="3" fillId="33" borderId="18" xfId="45" applyFont="1" applyFill="1" applyBorder="1" applyAlignment="1">
      <alignment horizontal="center"/>
      <protection/>
    </xf>
    <xf numFmtId="4" fontId="3" fillId="33" borderId="18" xfId="45" applyNumberFormat="1" applyFont="1" applyFill="1" applyBorder="1" applyAlignment="1">
      <alignment horizontal="right"/>
      <protection/>
    </xf>
    <xf numFmtId="4" fontId="3" fillId="33" borderId="17" xfId="45" applyNumberFormat="1" applyFont="1" applyFill="1" applyBorder="1" applyAlignment="1">
      <alignment horizontal="right"/>
      <protection/>
    </xf>
    <xf numFmtId="4" fontId="4" fillId="33" borderId="19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21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22" fillId="0" borderId="0" xfId="45" applyFont="1" applyBorder="1">
      <alignment/>
      <protection/>
    </xf>
    <xf numFmtId="3" fontId="22" fillId="0" borderId="0" xfId="45" applyNumberFormat="1" applyFont="1" applyBorder="1" applyAlignment="1">
      <alignment horizontal="right"/>
      <protection/>
    </xf>
    <xf numFmtId="4" fontId="22" fillId="0" borderId="0" xfId="45" applyNumberFormat="1" applyFont="1" applyBorder="1">
      <alignment/>
      <protection/>
    </xf>
    <xf numFmtId="0" fontId="21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45" applyFill="1">
      <alignment/>
      <protection/>
    </xf>
    <xf numFmtId="4" fontId="18" fillId="0" borderId="60" xfId="45" applyNumberFormat="1" applyFont="1" applyFill="1" applyBorder="1" applyAlignment="1">
      <alignment horizontal="right" wrapText="1"/>
      <protection/>
    </xf>
    <xf numFmtId="0" fontId="16" fillId="0" borderId="59" xfId="45" applyFont="1" applyFill="1" applyBorder="1" applyAlignment="1">
      <alignment vertical="top" wrapText="1"/>
      <protection/>
    </xf>
    <xf numFmtId="49" fontId="16" fillId="0" borderId="59" xfId="45" applyNumberFormat="1" applyFont="1" applyFill="1" applyBorder="1" applyAlignment="1">
      <alignment horizontal="center" shrinkToFit="1"/>
      <protection/>
    </xf>
    <xf numFmtId="4" fontId="16" fillId="0" borderId="59" xfId="45" applyNumberFormat="1" applyFont="1" applyFill="1" applyBorder="1" applyAlignment="1">
      <alignment horizontal="right"/>
      <protection/>
    </xf>
    <xf numFmtId="0" fontId="5" fillId="0" borderId="19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8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6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3" xfId="45" applyFont="1" applyBorder="1" applyAlignment="1">
      <alignment horizontal="center"/>
      <protection/>
    </xf>
    <xf numFmtId="0" fontId="3" fillId="0" borderId="64" xfId="45" applyFont="1" applyBorder="1" applyAlignment="1">
      <alignment horizontal="center"/>
      <protection/>
    </xf>
    <xf numFmtId="0" fontId="3" fillId="0" borderId="65" xfId="45" applyFont="1" applyBorder="1" applyAlignment="1">
      <alignment horizontal="center"/>
      <protection/>
    </xf>
    <xf numFmtId="0" fontId="3" fillId="0" borderId="66" xfId="45" applyFont="1" applyBorder="1" applyAlignment="1">
      <alignment horizontal="center"/>
      <protection/>
    </xf>
    <xf numFmtId="0" fontId="3" fillId="0" borderId="67" xfId="45" applyFont="1" applyBorder="1" applyAlignment="1">
      <alignment horizontal="left"/>
      <protection/>
    </xf>
    <xf numFmtId="0" fontId="3" fillId="0" borderId="52" xfId="45" applyFont="1" applyBorder="1" applyAlignment="1">
      <alignment horizontal="left"/>
      <protection/>
    </xf>
    <xf numFmtId="0" fontId="3" fillId="0" borderId="68" xfId="45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6" xfId="0" applyNumberFormat="1" applyFont="1" applyFill="1" applyBorder="1" applyAlignment="1">
      <alignment horizontal="right"/>
    </xf>
    <xf numFmtId="49" fontId="18" fillId="35" borderId="69" xfId="45" applyNumberFormat="1" applyFont="1" applyFill="1" applyBorder="1" applyAlignment="1">
      <alignment horizontal="left" wrapText="1"/>
      <protection/>
    </xf>
    <xf numFmtId="49" fontId="19" fillId="0" borderId="70" xfId="0" applyNumberFormat="1" applyFont="1" applyBorder="1" applyAlignment="1">
      <alignment horizontal="left" wrapText="1"/>
    </xf>
    <xf numFmtId="49" fontId="18" fillId="0" borderId="69" xfId="45" applyNumberFormat="1" applyFont="1" applyFill="1" applyBorder="1" applyAlignment="1">
      <alignment horizontal="left" wrapText="1"/>
      <protection/>
    </xf>
    <xf numFmtId="49" fontId="19" fillId="0" borderId="70" xfId="0" applyNumberFormat="1" applyFont="1" applyFill="1" applyBorder="1" applyAlignment="1">
      <alignment horizontal="left" wrapText="1"/>
    </xf>
    <xf numFmtId="0" fontId="12" fillId="0" borderId="0" xfId="45" applyFont="1" applyAlignment="1">
      <alignment horizontal="center"/>
      <protection/>
    </xf>
    <xf numFmtId="49" fontId="3" fillId="0" borderId="65" xfId="45" applyNumberFormat="1" applyFont="1" applyBorder="1" applyAlignment="1">
      <alignment horizontal="center"/>
      <protection/>
    </xf>
    <xf numFmtId="0" fontId="3" fillId="0" borderId="67" xfId="45" applyFont="1" applyBorder="1" applyAlignment="1">
      <alignment horizontal="center" shrinkToFit="1"/>
      <protection/>
    </xf>
    <xf numFmtId="0" fontId="3" fillId="0" borderId="52" xfId="45" applyFont="1" applyBorder="1" applyAlignment="1">
      <alignment horizontal="center" shrinkToFit="1"/>
      <protection/>
    </xf>
    <xf numFmtId="0" fontId="3" fillId="0" borderId="68" xfId="45" applyFont="1" applyBorder="1" applyAlignment="1">
      <alignment horizontal="center" shrinkToFit="1"/>
      <protection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539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084ab/2016</v>
      </c>
      <c r="D2" s="5" t="str">
        <f>Rekapitulace!G2</f>
        <v>Upravený 05.1.2017</v>
      </c>
      <c r="E2" s="6"/>
      <c r="F2" s="7" t="s">
        <v>1</v>
      </c>
      <c r="G2" s="8" t="s">
        <v>72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 t="s">
        <v>465</v>
      </c>
    </row>
    <row r="5" spans="1:7" ht="12.75" customHeight="1">
      <c r="A5" s="17" t="s">
        <v>71</v>
      </c>
      <c r="B5" s="18"/>
      <c r="C5" s="19" t="s">
        <v>70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69</v>
      </c>
      <c r="B7" s="25"/>
      <c r="C7" s="26" t="s">
        <v>70</v>
      </c>
      <c r="D7" s="27"/>
      <c r="E7" s="27"/>
      <c r="F7" s="28"/>
      <c r="G7" s="29"/>
    </row>
    <row r="8" spans="1:9" ht="12.75">
      <c r="A8" s="30" t="s">
        <v>10</v>
      </c>
      <c r="B8" s="13"/>
      <c r="C8" s="202" t="s">
        <v>464</v>
      </c>
      <c r="D8" s="202"/>
      <c r="E8" s="203"/>
      <c r="F8" s="31"/>
      <c r="G8" s="32"/>
      <c r="H8" s="33"/>
      <c r="I8" s="34"/>
    </row>
    <row r="9" spans="1:8" ht="12.75">
      <c r="A9" s="30"/>
      <c r="B9" s="13"/>
      <c r="C9" s="202"/>
      <c r="D9" s="202"/>
      <c r="E9" s="203"/>
      <c r="F9" s="13"/>
      <c r="G9" s="35"/>
      <c r="H9" s="36"/>
    </row>
    <row r="10" spans="1:8" ht="12.75">
      <c r="A10" s="30" t="s">
        <v>11</v>
      </c>
      <c r="B10" s="13"/>
      <c r="C10" s="202" t="s">
        <v>463</v>
      </c>
      <c r="D10" s="202"/>
      <c r="E10" s="202"/>
      <c r="F10" s="37"/>
      <c r="G10" s="38"/>
      <c r="H10" s="39"/>
    </row>
    <row r="11" spans="1:57" ht="13.5" customHeight="1">
      <c r="A11" s="30" t="s">
        <v>12</v>
      </c>
      <c r="B11" s="13"/>
      <c r="C11" s="202"/>
      <c r="D11" s="202"/>
      <c r="E11" s="202"/>
      <c r="F11" s="40"/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/>
      <c r="B12" s="10"/>
      <c r="C12" s="204" t="s">
        <v>13</v>
      </c>
      <c r="D12" s="204"/>
      <c r="E12" s="204"/>
      <c r="F12" s="44"/>
      <c r="G12" s="45"/>
      <c r="H12" s="36"/>
    </row>
    <row r="13" spans="1:8" ht="28.5" customHeight="1" thickBot="1">
      <c r="A13" s="46" t="s">
        <v>14</v>
      </c>
      <c r="B13" s="47"/>
      <c r="C13" s="47"/>
      <c r="D13" s="47"/>
      <c r="E13" s="48"/>
      <c r="F13" s="48"/>
      <c r="G13" s="49"/>
      <c r="H13" s="36"/>
    </row>
    <row r="14" spans="1:7" ht="17.25" customHeight="1" thickBot="1">
      <c r="A14" s="50" t="s">
        <v>15</v>
      </c>
      <c r="B14" s="51"/>
      <c r="C14" s="52"/>
      <c r="D14" s="53" t="s">
        <v>16</v>
      </c>
      <c r="E14" s="54"/>
      <c r="F14" s="54"/>
      <c r="G14" s="52"/>
    </row>
    <row r="15" spans="1:7" ht="15.75" customHeight="1">
      <c r="A15" s="55"/>
      <c r="B15" s="56" t="s">
        <v>17</v>
      </c>
      <c r="C15" s="57">
        <f>HSV</f>
        <v>0</v>
      </c>
      <c r="D15" s="58" t="str">
        <f>Rekapitulace!A22</f>
        <v>Vedlejší náklady</v>
      </c>
      <c r="E15" s="59"/>
      <c r="F15" s="60"/>
      <c r="G15" s="57">
        <f>Rekapitulace!I22</f>
        <v>0</v>
      </c>
    </row>
    <row r="16" spans="1:7" ht="15.75" customHeight="1">
      <c r="A16" s="55" t="s">
        <v>18</v>
      </c>
      <c r="B16" s="56" t="s">
        <v>19</v>
      </c>
      <c r="C16" s="57">
        <f>PSV</f>
        <v>0</v>
      </c>
      <c r="D16" s="9" t="str">
        <f>Rekapitulace!A23</f>
        <v>Ostatní náklady</v>
      </c>
      <c r="E16" s="61"/>
      <c r="F16" s="62"/>
      <c r="G16" s="57">
        <f>Rekapitulace!I23</f>
        <v>0</v>
      </c>
    </row>
    <row r="17" spans="1:7" ht="15.75" customHeight="1">
      <c r="A17" s="55" t="s">
        <v>20</v>
      </c>
      <c r="B17" s="56" t="s">
        <v>21</v>
      </c>
      <c r="C17" s="57">
        <f>Mont</f>
        <v>0</v>
      </c>
      <c r="D17" s="9"/>
      <c r="E17" s="61"/>
      <c r="F17" s="62"/>
      <c r="G17" s="57"/>
    </row>
    <row r="18" spans="1:7" ht="15.75" customHeight="1">
      <c r="A18" s="63" t="s">
        <v>22</v>
      </c>
      <c r="B18" s="64" t="s">
        <v>23</v>
      </c>
      <c r="C18" s="57">
        <f>Dodavka</f>
        <v>0</v>
      </c>
      <c r="D18" s="9"/>
      <c r="E18" s="61"/>
      <c r="F18" s="62"/>
      <c r="G18" s="57"/>
    </row>
    <row r="19" spans="1:7" ht="15.75" customHeight="1">
      <c r="A19" s="65" t="s">
        <v>24</v>
      </c>
      <c r="B19" s="56"/>
      <c r="C19" s="57">
        <f>SUM(C15:C18)</f>
        <v>0</v>
      </c>
      <c r="D19" s="9"/>
      <c r="E19" s="61"/>
      <c r="F19" s="62"/>
      <c r="G19" s="57"/>
    </row>
    <row r="20" spans="1:7" ht="15.75" customHeight="1">
      <c r="A20" s="65"/>
      <c r="B20" s="56"/>
      <c r="C20" s="57"/>
      <c r="D20" s="9"/>
      <c r="E20" s="61"/>
      <c r="F20" s="62"/>
      <c r="G20" s="57"/>
    </row>
    <row r="21" spans="1:7" ht="15.75" customHeight="1">
      <c r="A21" s="65" t="s">
        <v>25</v>
      </c>
      <c r="B21" s="56"/>
      <c r="C21" s="57">
        <f>HZS</f>
        <v>0</v>
      </c>
      <c r="D21" s="9"/>
      <c r="E21" s="61"/>
      <c r="F21" s="62"/>
      <c r="G21" s="57"/>
    </row>
    <row r="22" spans="1:7" ht="15.75" customHeight="1">
      <c r="A22" s="66" t="s">
        <v>26</v>
      </c>
      <c r="B22" s="67"/>
      <c r="C22" s="57">
        <f>C19+C21</f>
        <v>0</v>
      </c>
      <c r="D22" s="9"/>
      <c r="E22" s="61"/>
      <c r="F22" s="62"/>
      <c r="G22" s="57">
        <f>G23-SUM(G15:G21)</f>
        <v>0</v>
      </c>
    </row>
    <row r="23" spans="1:7" ht="15.75" customHeight="1" thickBot="1">
      <c r="A23" s="205" t="s">
        <v>27</v>
      </c>
      <c r="B23" s="206"/>
      <c r="C23" s="68">
        <f>C22+G23</f>
        <v>0</v>
      </c>
      <c r="D23" s="69" t="s">
        <v>28</v>
      </c>
      <c r="E23" s="70"/>
      <c r="F23" s="71"/>
      <c r="G23" s="57">
        <f>VRN</f>
        <v>0</v>
      </c>
    </row>
    <row r="24" spans="1:7" ht="13.5">
      <c r="A24" s="72" t="s">
        <v>29</v>
      </c>
      <c r="B24" s="73"/>
      <c r="C24" s="74"/>
      <c r="D24" s="73" t="s">
        <v>30</v>
      </c>
      <c r="E24" s="73"/>
      <c r="F24" s="75" t="s">
        <v>31</v>
      </c>
      <c r="G24" s="76"/>
    </row>
    <row r="25" spans="1:7" ht="12.75">
      <c r="A25" s="66" t="s">
        <v>32</v>
      </c>
      <c r="B25" s="67"/>
      <c r="C25" s="77"/>
      <c r="D25" s="67" t="s">
        <v>33</v>
      </c>
      <c r="E25" s="78"/>
      <c r="F25" s="79" t="s">
        <v>33</v>
      </c>
      <c r="G25" s="80"/>
    </row>
    <row r="26" spans="1:7" ht="37.5" customHeight="1">
      <c r="A26" s="66" t="s">
        <v>34</v>
      </c>
      <c r="B26" s="81"/>
      <c r="C26" s="82">
        <v>42744</v>
      </c>
      <c r="D26" s="67" t="s">
        <v>34</v>
      </c>
      <c r="E26" s="78"/>
      <c r="F26" s="79" t="s">
        <v>34</v>
      </c>
      <c r="G26" s="80"/>
    </row>
    <row r="27" spans="1:7" ht="12.75">
      <c r="A27" s="66"/>
      <c r="B27" s="83"/>
      <c r="C27" s="77"/>
      <c r="D27" s="67"/>
      <c r="E27" s="78"/>
      <c r="F27" s="79"/>
      <c r="G27" s="80"/>
    </row>
    <row r="28" spans="1:7" ht="12.75">
      <c r="A28" s="66" t="s">
        <v>35</v>
      </c>
      <c r="B28" s="67"/>
      <c r="C28" s="77"/>
      <c r="D28" s="79" t="s">
        <v>36</v>
      </c>
      <c r="E28" s="77"/>
      <c r="F28" s="84" t="s">
        <v>36</v>
      </c>
      <c r="G28" s="80"/>
    </row>
    <row r="29" spans="1:7" ht="69" customHeight="1">
      <c r="A29" s="66"/>
      <c r="B29" s="67"/>
      <c r="C29" s="85"/>
      <c r="D29" s="86"/>
      <c r="E29" s="85"/>
      <c r="F29" s="67"/>
      <c r="G29" s="80"/>
    </row>
    <row r="30" spans="1:7" ht="12.75">
      <c r="A30" s="87" t="s">
        <v>37</v>
      </c>
      <c r="B30" s="88"/>
      <c r="C30" s="89">
        <v>21</v>
      </c>
      <c r="D30" s="88" t="s">
        <v>38</v>
      </c>
      <c r="E30" s="90"/>
      <c r="F30" s="207">
        <f>C23-F32</f>
        <v>0</v>
      </c>
      <c r="G30" s="208"/>
    </row>
    <row r="31" spans="1:7" ht="12.75">
      <c r="A31" s="87" t="s">
        <v>39</v>
      </c>
      <c r="B31" s="88"/>
      <c r="C31" s="89">
        <f>SazbaDPH1</f>
        <v>21</v>
      </c>
      <c r="D31" s="88" t="s">
        <v>40</v>
      </c>
      <c r="E31" s="90"/>
      <c r="F31" s="207">
        <f>ROUND(PRODUCT(F30,C31/100),0)</f>
        <v>0</v>
      </c>
      <c r="G31" s="208"/>
    </row>
    <row r="32" spans="1:7" ht="12.75">
      <c r="A32" s="87" t="s">
        <v>37</v>
      </c>
      <c r="B32" s="88"/>
      <c r="C32" s="89">
        <v>0</v>
      </c>
      <c r="D32" s="88" t="s">
        <v>40</v>
      </c>
      <c r="E32" s="90"/>
      <c r="F32" s="207">
        <v>0</v>
      </c>
      <c r="G32" s="208"/>
    </row>
    <row r="33" spans="1:7" ht="12.75">
      <c r="A33" s="87" t="s">
        <v>39</v>
      </c>
      <c r="B33" s="91"/>
      <c r="C33" s="92">
        <f>SazbaDPH2</f>
        <v>0</v>
      </c>
      <c r="D33" s="88" t="s">
        <v>40</v>
      </c>
      <c r="E33" s="62"/>
      <c r="F33" s="207">
        <f>ROUND(PRODUCT(F32,C33/100),0)</f>
        <v>0</v>
      </c>
      <c r="G33" s="208"/>
    </row>
    <row r="34" spans="1:7" s="96" customFormat="1" ht="19.5" customHeight="1" thickBot="1">
      <c r="A34" s="93" t="s">
        <v>41</v>
      </c>
      <c r="B34" s="94"/>
      <c r="C34" s="94"/>
      <c r="D34" s="94"/>
      <c r="E34" s="95"/>
      <c r="F34" s="209">
        <f>ROUND(SUM(F30:F33),0)</f>
        <v>0</v>
      </c>
      <c r="G34" s="210"/>
    </row>
    <row r="36" spans="1:8" ht="12.75">
      <c r="A36" s="97" t="s">
        <v>42</v>
      </c>
      <c r="B36" s="97"/>
      <c r="C36" s="97"/>
      <c r="D36" s="97"/>
      <c r="E36" s="97"/>
      <c r="F36" s="97"/>
      <c r="G36" s="97"/>
      <c r="H36" t="s">
        <v>5</v>
      </c>
    </row>
    <row r="37" spans="1:8" ht="14.25" customHeight="1">
      <c r="A37" s="97"/>
      <c r="B37" s="211" t="s">
        <v>462</v>
      </c>
      <c r="C37" s="211"/>
      <c r="D37" s="211"/>
      <c r="E37" s="211"/>
      <c r="F37" s="211"/>
      <c r="G37" s="211"/>
      <c r="H37" t="s">
        <v>5</v>
      </c>
    </row>
    <row r="38" spans="1:8" ht="12.75" customHeight="1">
      <c r="A38" s="98"/>
      <c r="B38" s="211"/>
      <c r="C38" s="211"/>
      <c r="D38" s="211"/>
      <c r="E38" s="211"/>
      <c r="F38" s="211"/>
      <c r="G38" s="211"/>
      <c r="H38" t="s">
        <v>5</v>
      </c>
    </row>
    <row r="39" spans="1:8" ht="12.75">
      <c r="A39" s="98"/>
      <c r="B39" s="211"/>
      <c r="C39" s="211"/>
      <c r="D39" s="211"/>
      <c r="E39" s="211"/>
      <c r="F39" s="211"/>
      <c r="G39" s="211"/>
      <c r="H39" t="s">
        <v>5</v>
      </c>
    </row>
    <row r="40" spans="1:8" ht="12.75">
      <c r="A40" s="98"/>
      <c r="B40" s="211"/>
      <c r="C40" s="211"/>
      <c r="D40" s="211"/>
      <c r="E40" s="211"/>
      <c r="F40" s="211"/>
      <c r="G40" s="211"/>
      <c r="H40" t="s">
        <v>5</v>
      </c>
    </row>
    <row r="41" spans="1:8" ht="12.75">
      <c r="A41" s="98"/>
      <c r="B41" s="211"/>
      <c r="C41" s="211"/>
      <c r="D41" s="211"/>
      <c r="E41" s="211"/>
      <c r="F41" s="211"/>
      <c r="G41" s="211"/>
      <c r="H41" t="s">
        <v>5</v>
      </c>
    </row>
    <row r="42" spans="1:8" ht="12.75">
      <c r="A42" s="98"/>
      <c r="B42" s="211"/>
      <c r="C42" s="211"/>
      <c r="D42" s="211"/>
      <c r="E42" s="211"/>
      <c r="F42" s="211"/>
      <c r="G42" s="211"/>
      <c r="H42" t="s">
        <v>5</v>
      </c>
    </row>
    <row r="43" spans="1:8" ht="12.75">
      <c r="A43" s="98"/>
      <c r="B43" s="211"/>
      <c r="C43" s="211"/>
      <c r="D43" s="211"/>
      <c r="E43" s="211"/>
      <c r="F43" s="211"/>
      <c r="G43" s="211"/>
      <c r="H43" t="s">
        <v>5</v>
      </c>
    </row>
    <row r="44" spans="1:8" ht="12.75">
      <c r="A44" s="98"/>
      <c r="B44" s="211"/>
      <c r="C44" s="211"/>
      <c r="D44" s="211"/>
      <c r="E44" s="211"/>
      <c r="F44" s="211"/>
      <c r="G44" s="211"/>
      <c r="H44" t="s">
        <v>5</v>
      </c>
    </row>
    <row r="45" spans="1:8" ht="0.75" customHeight="1">
      <c r="A45" s="98"/>
      <c r="B45" s="211"/>
      <c r="C45" s="211"/>
      <c r="D45" s="211"/>
      <c r="E45" s="211"/>
      <c r="F45" s="211"/>
      <c r="G45" s="211"/>
      <c r="H45" t="s">
        <v>5</v>
      </c>
    </row>
    <row r="46" spans="2:7" ht="12.75">
      <c r="B46" s="212"/>
      <c r="C46" s="212"/>
      <c r="D46" s="212"/>
      <c r="E46" s="212"/>
      <c r="F46" s="212"/>
      <c r="G46" s="212"/>
    </row>
    <row r="47" spans="2:7" ht="12.75">
      <c r="B47" s="212"/>
      <c r="C47" s="212"/>
      <c r="D47" s="212"/>
      <c r="E47" s="212"/>
      <c r="F47" s="212"/>
      <c r="G47" s="212"/>
    </row>
    <row r="48" spans="2:7" ht="12.75">
      <c r="B48" s="212"/>
      <c r="C48" s="212"/>
      <c r="D48" s="212"/>
      <c r="E48" s="212"/>
      <c r="F48" s="212"/>
      <c r="G48" s="212"/>
    </row>
    <row r="49" spans="2:7" ht="12.75">
      <c r="B49" s="212"/>
      <c r="C49" s="212"/>
      <c r="D49" s="212"/>
      <c r="E49" s="212"/>
      <c r="F49" s="212"/>
      <c r="G49" s="212"/>
    </row>
    <row r="50" spans="2:7" ht="12.75">
      <c r="B50" s="212"/>
      <c r="C50" s="212"/>
      <c r="D50" s="212"/>
      <c r="E50" s="212"/>
      <c r="F50" s="212"/>
      <c r="G50" s="212"/>
    </row>
    <row r="51" spans="2:7" ht="12.75">
      <c r="B51" s="212"/>
      <c r="C51" s="212"/>
      <c r="D51" s="212"/>
      <c r="E51" s="212"/>
      <c r="F51" s="212"/>
      <c r="G51" s="212"/>
    </row>
    <row r="52" spans="2:7" ht="12.75">
      <c r="B52" s="212"/>
      <c r="C52" s="212"/>
      <c r="D52" s="212"/>
      <c r="E52" s="212"/>
      <c r="F52" s="212"/>
      <c r="G52" s="212"/>
    </row>
    <row r="53" spans="2:7" ht="12.75">
      <c r="B53" s="212"/>
      <c r="C53" s="212"/>
      <c r="D53" s="212"/>
      <c r="E53" s="212"/>
      <c r="F53" s="212"/>
      <c r="G53" s="212"/>
    </row>
    <row r="54" spans="2:7" ht="12.75">
      <c r="B54" s="212"/>
      <c r="C54" s="212"/>
      <c r="D54" s="212"/>
      <c r="E54" s="212"/>
      <c r="F54" s="212"/>
      <c r="G54" s="212"/>
    </row>
    <row r="55" spans="2:7" ht="12.75">
      <c r="B55" s="212"/>
      <c r="C55" s="212"/>
      <c r="D55" s="212"/>
      <c r="E55" s="212"/>
      <c r="F55" s="212"/>
      <c r="G55" s="212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0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4.25" thickTop="1">
      <c r="A1" s="213" t="s">
        <v>43</v>
      </c>
      <c r="B1" s="214"/>
      <c r="C1" s="99" t="str">
        <f>CONCATENATE(cislostavby," ",nazevstavby)</f>
        <v>3225 SÍDELNÍ ZELEŇ - FRYŠTÁTSKÁ V K.Ú. RADVANICE</v>
      </c>
      <c r="D1" s="100"/>
      <c r="E1" s="101"/>
      <c r="F1" s="100"/>
      <c r="G1" s="102" t="s">
        <v>44</v>
      </c>
      <c r="H1" s="103" t="s">
        <v>73</v>
      </c>
      <c r="I1" s="104"/>
    </row>
    <row r="2" spans="1:9" ht="14.25" thickBot="1">
      <c r="A2" s="215" t="s">
        <v>45</v>
      </c>
      <c r="B2" s="216"/>
      <c r="C2" s="105" t="str">
        <f>CONCATENATE(cisloobjektu," ",nazevobjektu)</f>
        <v>01 SÍDELNÍ ZELEŇ - FRYŠTÁTSKÁ V K.Ú. RADVANICE</v>
      </c>
      <c r="D2" s="106"/>
      <c r="E2" s="107"/>
      <c r="F2" s="106"/>
      <c r="G2" s="217" t="s">
        <v>74</v>
      </c>
      <c r="H2" s="218"/>
      <c r="I2" s="219"/>
    </row>
    <row r="3" spans="1:9" ht="13.5" thickTop="1">
      <c r="A3" s="78"/>
      <c r="B3" s="78"/>
      <c r="C3" s="78"/>
      <c r="D3" s="78"/>
      <c r="E3" s="78"/>
      <c r="F3" s="67"/>
      <c r="G3" s="78"/>
      <c r="H3" s="78"/>
      <c r="I3" s="78"/>
    </row>
    <row r="4" spans="1:9" ht="19.5" customHeight="1">
      <c r="A4" s="108" t="s">
        <v>46</v>
      </c>
      <c r="B4" s="109"/>
      <c r="C4" s="109"/>
      <c r="D4" s="109"/>
      <c r="E4" s="110"/>
      <c r="F4" s="109"/>
      <c r="G4" s="109"/>
      <c r="H4" s="109"/>
      <c r="I4" s="109"/>
    </row>
    <row r="5" spans="1:9" ht="13.5" thickBot="1">
      <c r="A5" s="78"/>
      <c r="B5" s="78"/>
      <c r="C5" s="78"/>
      <c r="D5" s="78"/>
      <c r="E5" s="78"/>
      <c r="F5" s="78"/>
      <c r="G5" s="78"/>
      <c r="H5" s="78"/>
      <c r="I5" s="78"/>
    </row>
    <row r="6" spans="1:9" s="36" customFormat="1" ht="14.25" thickBot="1">
      <c r="A6" s="111"/>
      <c r="B6" s="112" t="s">
        <v>47</v>
      </c>
      <c r="C6" s="112"/>
      <c r="D6" s="113"/>
      <c r="E6" s="114" t="s">
        <v>48</v>
      </c>
      <c r="F6" s="115" t="s">
        <v>49</v>
      </c>
      <c r="G6" s="115" t="s">
        <v>50</v>
      </c>
      <c r="H6" s="115" t="s">
        <v>51</v>
      </c>
      <c r="I6" s="116" t="s">
        <v>25</v>
      </c>
    </row>
    <row r="7" spans="1:9" s="36" customFormat="1" ht="12.75">
      <c r="A7" s="193" t="str">
        <f>Položky!B7</f>
        <v>1</v>
      </c>
      <c r="B7" s="117" t="str">
        <f>Položky!C7</f>
        <v>Zemní práce</v>
      </c>
      <c r="C7" s="67"/>
      <c r="D7" s="118"/>
      <c r="E7" s="194">
        <f>Položky!BA101</f>
        <v>0</v>
      </c>
      <c r="F7" s="195">
        <f>Položky!BB101</f>
        <v>0</v>
      </c>
      <c r="G7" s="195">
        <f>Položky!BC101</f>
        <v>0</v>
      </c>
      <c r="H7" s="195">
        <f>Položky!BD101</f>
        <v>0</v>
      </c>
      <c r="I7" s="196">
        <f>Položky!BE101</f>
        <v>0</v>
      </c>
    </row>
    <row r="8" spans="1:9" s="36" customFormat="1" ht="12.75">
      <c r="A8" s="193" t="str">
        <f>Položky!B102</f>
        <v>112</v>
      </c>
      <c r="B8" s="117" t="str">
        <f>Položky!C102</f>
        <v>Pěstební opatření</v>
      </c>
      <c r="C8" s="67"/>
      <c r="D8" s="118"/>
      <c r="E8" s="194">
        <f>Položky!BA150</f>
        <v>0</v>
      </c>
      <c r="F8" s="195">
        <f>Položky!BB150</f>
        <v>0</v>
      </c>
      <c r="G8" s="195">
        <f>Položky!BC150</f>
        <v>0</v>
      </c>
      <c r="H8" s="195">
        <f>Položky!BD150</f>
        <v>0</v>
      </c>
      <c r="I8" s="196">
        <f>Položky!BE150</f>
        <v>0</v>
      </c>
    </row>
    <row r="9" spans="1:9" s="36" customFormat="1" ht="12.75">
      <c r="A9" s="193" t="str">
        <f>Položky!B151</f>
        <v>18</v>
      </c>
      <c r="B9" s="117" t="str">
        <f>Položky!C151</f>
        <v>Povrchové úpravy terénu</v>
      </c>
      <c r="C9" s="67"/>
      <c r="D9" s="118"/>
      <c r="E9" s="194">
        <f>Položky!BA350</f>
        <v>0</v>
      </c>
      <c r="F9" s="195">
        <f>Položky!BB350</f>
        <v>0</v>
      </c>
      <c r="G9" s="195">
        <f>Položky!BC350</f>
        <v>0</v>
      </c>
      <c r="H9" s="195">
        <f>Položky!BD350</f>
        <v>0</v>
      </c>
      <c r="I9" s="196">
        <f>Položky!BE350</f>
        <v>0</v>
      </c>
    </row>
    <row r="10" spans="1:9" s="36" customFormat="1" ht="12.75">
      <c r="A10" s="193" t="str">
        <f>Položky!B351</f>
        <v>185</v>
      </c>
      <c r="B10" s="117" t="str">
        <f>Položky!C351</f>
        <v>Listnaté stromy</v>
      </c>
      <c r="C10" s="67"/>
      <c r="D10" s="118"/>
      <c r="E10" s="194">
        <f>Položky!BA379</f>
        <v>0</v>
      </c>
      <c r="F10" s="195">
        <f>Položky!BB379</f>
        <v>0</v>
      </c>
      <c r="G10" s="195">
        <f>Položky!BC379</f>
        <v>0</v>
      </c>
      <c r="H10" s="195">
        <f>Položky!BD379</f>
        <v>0</v>
      </c>
      <c r="I10" s="196">
        <f>Položky!BE379</f>
        <v>0</v>
      </c>
    </row>
    <row r="11" spans="1:9" s="36" customFormat="1" ht="12.75">
      <c r="A11" s="193" t="str">
        <f>Položky!B380</f>
        <v>186</v>
      </c>
      <c r="B11" s="117" t="str">
        <f>Položky!C380</f>
        <v>Jehličnaté stromy</v>
      </c>
      <c r="C11" s="67"/>
      <c r="D11" s="118"/>
      <c r="E11" s="194">
        <f>Položky!BA384</f>
        <v>0</v>
      </c>
      <c r="F11" s="195">
        <f>Položky!BB384</f>
        <v>0</v>
      </c>
      <c r="G11" s="195">
        <f>Položky!BC384</f>
        <v>0</v>
      </c>
      <c r="H11" s="195">
        <f>Položky!BD384</f>
        <v>0</v>
      </c>
      <c r="I11" s="196">
        <f>Položky!BE384</f>
        <v>0</v>
      </c>
    </row>
    <row r="12" spans="1:9" s="36" customFormat="1" ht="12.75">
      <c r="A12" s="193" t="str">
        <f>Položky!B385</f>
        <v>190</v>
      </c>
      <c r="B12" s="117" t="str">
        <f>Položky!C385</f>
        <v>Listnaté keře</v>
      </c>
      <c r="C12" s="67"/>
      <c r="D12" s="118"/>
      <c r="E12" s="194">
        <f>Položky!BA410</f>
        <v>0</v>
      </c>
      <c r="F12" s="195">
        <f>Položky!BB410</f>
        <v>0</v>
      </c>
      <c r="G12" s="195">
        <f>Položky!BC410</f>
        <v>0</v>
      </c>
      <c r="H12" s="195">
        <f>Položky!BD410</f>
        <v>0</v>
      </c>
      <c r="I12" s="196">
        <f>Položky!BE410</f>
        <v>0</v>
      </c>
    </row>
    <row r="13" spans="1:9" s="36" customFormat="1" ht="12.75">
      <c r="A13" s="193" t="str">
        <f>Položky!B411</f>
        <v>191</v>
      </c>
      <c r="B13" s="117" t="str">
        <f>Položky!C411</f>
        <v>Jehličnaté keře</v>
      </c>
      <c r="C13" s="67"/>
      <c r="D13" s="118"/>
      <c r="E13" s="194">
        <f>Položky!BA414</f>
        <v>0</v>
      </c>
      <c r="F13" s="195">
        <f>Položky!BB414</f>
        <v>0</v>
      </c>
      <c r="G13" s="195">
        <f>Položky!BC414</f>
        <v>0</v>
      </c>
      <c r="H13" s="195">
        <f>Položky!BD414</f>
        <v>0</v>
      </c>
      <c r="I13" s="196">
        <f>Položky!BE414</f>
        <v>0</v>
      </c>
    </row>
    <row r="14" spans="1:9" s="36" customFormat="1" ht="12.75">
      <c r="A14" s="193" t="str">
        <f>Položky!B415</f>
        <v>955</v>
      </c>
      <c r="B14" s="117" t="str">
        <f>Položky!C415</f>
        <v>Mobiliář</v>
      </c>
      <c r="C14" s="67"/>
      <c r="D14" s="118"/>
      <c r="E14" s="194">
        <f>Položky!BA422</f>
        <v>0</v>
      </c>
      <c r="F14" s="195">
        <f>Položky!BB422</f>
        <v>0</v>
      </c>
      <c r="G14" s="195">
        <f>Položky!BC422</f>
        <v>0</v>
      </c>
      <c r="H14" s="195">
        <f>Položky!BD422</f>
        <v>0</v>
      </c>
      <c r="I14" s="196">
        <f>Položky!BE422</f>
        <v>0</v>
      </c>
    </row>
    <row r="15" spans="1:9" s="36" customFormat="1" ht="12.75">
      <c r="A15" s="193" t="str">
        <f>Položky!B423</f>
        <v>96</v>
      </c>
      <c r="B15" s="117" t="str">
        <f>Položky!C423</f>
        <v>Bourání konstrukcí</v>
      </c>
      <c r="C15" s="67"/>
      <c r="D15" s="118"/>
      <c r="E15" s="194">
        <f>Položky!BA430</f>
        <v>0</v>
      </c>
      <c r="F15" s="195">
        <f>Položky!BB430</f>
        <v>0</v>
      </c>
      <c r="G15" s="195">
        <f>Položky!BC430</f>
        <v>0</v>
      </c>
      <c r="H15" s="195">
        <f>Položky!BD430</f>
        <v>0</v>
      </c>
      <c r="I15" s="196">
        <f>Položky!BE430</f>
        <v>0</v>
      </c>
    </row>
    <row r="16" spans="1:9" s="36" customFormat="1" ht="13.5" thickBot="1">
      <c r="A16" s="193" t="str">
        <f>Položky!B431</f>
        <v>99</v>
      </c>
      <c r="B16" s="117" t="str">
        <f>Položky!C431</f>
        <v>Staveništní přesun hmot</v>
      </c>
      <c r="C16" s="67"/>
      <c r="D16" s="118"/>
      <c r="E16" s="194">
        <f>Položky!BA433</f>
        <v>0</v>
      </c>
      <c r="F16" s="195">
        <f>Položky!BB433</f>
        <v>0</v>
      </c>
      <c r="G16" s="195">
        <f>Položky!BC433</f>
        <v>0</v>
      </c>
      <c r="H16" s="195">
        <f>Položky!BD433</f>
        <v>0</v>
      </c>
      <c r="I16" s="196">
        <f>Položky!BE433</f>
        <v>0</v>
      </c>
    </row>
    <row r="17" spans="1:9" s="125" customFormat="1" ht="14.25" thickBot="1">
      <c r="A17" s="119"/>
      <c r="B17" s="120" t="s">
        <v>52</v>
      </c>
      <c r="C17" s="120"/>
      <c r="D17" s="121"/>
      <c r="E17" s="122">
        <f>SUM(E7:E16)</f>
        <v>0</v>
      </c>
      <c r="F17" s="123">
        <f>SUM(F7:F16)</f>
        <v>0</v>
      </c>
      <c r="G17" s="123">
        <f>SUM(G7:G16)</f>
        <v>0</v>
      </c>
      <c r="H17" s="123">
        <f>SUM(H7:H16)</f>
        <v>0</v>
      </c>
      <c r="I17" s="124">
        <f>SUM(I7:I16)</f>
        <v>0</v>
      </c>
    </row>
    <row r="18" spans="1:9" ht="12.75">
      <c r="A18" s="67"/>
      <c r="B18" s="67"/>
      <c r="C18" s="67"/>
      <c r="D18" s="67"/>
      <c r="E18" s="67"/>
      <c r="F18" s="67"/>
      <c r="G18" s="67"/>
      <c r="H18" s="67"/>
      <c r="I18" s="67"/>
    </row>
    <row r="19" spans="1:57" ht="19.5" customHeight="1">
      <c r="A19" s="109" t="s">
        <v>53</v>
      </c>
      <c r="B19" s="109"/>
      <c r="C19" s="109"/>
      <c r="D19" s="109"/>
      <c r="E19" s="109"/>
      <c r="F19" s="109"/>
      <c r="G19" s="126"/>
      <c r="H19" s="109"/>
      <c r="I19" s="109"/>
      <c r="BA19" s="42"/>
      <c r="BB19" s="42"/>
      <c r="BC19" s="42"/>
      <c r="BD19" s="42"/>
      <c r="BE19" s="42"/>
    </row>
    <row r="20" spans="1:9" ht="13.5" thickBot="1">
      <c r="A20" s="78"/>
      <c r="B20" s="78"/>
      <c r="C20" s="78"/>
      <c r="D20" s="78"/>
      <c r="E20" s="78"/>
      <c r="F20" s="78"/>
      <c r="G20" s="78"/>
      <c r="H20" s="78"/>
      <c r="I20" s="78"/>
    </row>
    <row r="21" spans="1:9" ht="13.5">
      <c r="A21" s="234" t="s">
        <v>54</v>
      </c>
      <c r="B21" s="235"/>
      <c r="C21" s="235"/>
      <c r="D21" s="235"/>
      <c r="E21" s="235"/>
      <c r="F21" s="235"/>
      <c r="G21" s="236"/>
      <c r="H21" s="127"/>
      <c r="I21" s="128" t="s">
        <v>55</v>
      </c>
    </row>
    <row r="22" spans="1:53" ht="12.75">
      <c r="A22" s="231" t="s">
        <v>541</v>
      </c>
      <c r="B22" s="232"/>
      <c r="C22" s="232"/>
      <c r="D22" s="232"/>
      <c r="E22" s="232"/>
      <c r="F22" s="232"/>
      <c r="G22" s="233"/>
      <c r="H22" s="129"/>
      <c r="I22" s="130">
        <f>Položky!G435</f>
        <v>0</v>
      </c>
      <c r="BA22">
        <v>0</v>
      </c>
    </row>
    <row r="23" spans="1:53" ht="12.75">
      <c r="A23" s="231" t="s">
        <v>546</v>
      </c>
      <c r="B23" s="232"/>
      <c r="C23" s="232"/>
      <c r="D23" s="232"/>
      <c r="E23" s="232"/>
      <c r="F23" s="232"/>
      <c r="G23" s="233"/>
      <c r="H23" s="129"/>
      <c r="I23" s="130">
        <f>Položky!G436+Položky!F437</f>
        <v>0</v>
      </c>
      <c r="BA23">
        <v>0</v>
      </c>
    </row>
    <row r="24" spans="1:9" ht="14.25" thickBot="1">
      <c r="A24" s="131" t="s">
        <v>56</v>
      </c>
      <c r="B24" s="132"/>
      <c r="C24" s="133"/>
      <c r="D24" s="134"/>
      <c r="E24" s="135"/>
      <c r="F24" s="136"/>
      <c r="G24" s="136"/>
      <c r="H24" s="220">
        <f>SUM(I22:I23)</f>
        <v>0</v>
      </c>
      <c r="I24" s="221"/>
    </row>
    <row r="26" spans="2:9" ht="13.5">
      <c r="B26" s="125"/>
      <c r="F26" s="137"/>
      <c r="G26" s="138"/>
      <c r="H26" s="138"/>
      <c r="I26" s="139"/>
    </row>
    <row r="27" spans="6:9" ht="12.75">
      <c r="F27" s="137"/>
      <c r="G27" s="138"/>
      <c r="H27" s="138"/>
      <c r="I27" s="139"/>
    </row>
    <row r="28" spans="6:9" ht="12.75">
      <c r="F28" s="137"/>
      <c r="G28" s="138"/>
      <c r="H28" s="138"/>
      <c r="I28" s="139"/>
    </row>
    <row r="29" spans="6:9" ht="12.75">
      <c r="F29" s="137"/>
      <c r="G29" s="138"/>
      <c r="H29" s="138"/>
      <c r="I29" s="139"/>
    </row>
    <row r="30" spans="6:9" ht="12.75">
      <c r="F30" s="137"/>
      <c r="G30" s="138"/>
      <c r="H30" s="138"/>
      <c r="I30" s="139"/>
    </row>
    <row r="31" spans="6:9" ht="12.75">
      <c r="F31" s="137"/>
      <c r="G31" s="138"/>
      <c r="H31" s="138"/>
      <c r="I31" s="139"/>
    </row>
    <row r="32" spans="6:9" ht="12.75">
      <c r="F32" s="137"/>
      <c r="G32" s="138"/>
      <c r="H32" s="138"/>
      <c r="I32" s="139"/>
    </row>
    <row r="33" spans="6:9" ht="12.75">
      <c r="F33" s="137"/>
      <c r="G33" s="138"/>
      <c r="H33" s="138"/>
      <c r="I33" s="139"/>
    </row>
    <row r="34" spans="6:9" ht="12.75">
      <c r="F34" s="137"/>
      <c r="G34" s="138"/>
      <c r="H34" s="138"/>
      <c r="I34" s="139"/>
    </row>
    <row r="35" spans="6:9" ht="12.75">
      <c r="F35" s="137"/>
      <c r="G35" s="138"/>
      <c r="H35" s="138"/>
      <c r="I35" s="139"/>
    </row>
    <row r="36" spans="6:9" ht="12.75">
      <c r="F36" s="137"/>
      <c r="G36" s="138"/>
      <c r="H36" s="138"/>
      <c r="I36" s="139"/>
    </row>
    <row r="37" spans="6:9" ht="12.75">
      <c r="F37" s="137"/>
      <c r="G37" s="138"/>
      <c r="H37" s="138"/>
      <c r="I37" s="139"/>
    </row>
    <row r="38" spans="6:9" ht="12.75">
      <c r="F38" s="137"/>
      <c r="G38" s="138"/>
      <c r="H38" s="138"/>
      <c r="I38" s="139"/>
    </row>
    <row r="39" spans="6:9" ht="12.75">
      <c r="F39" s="137"/>
      <c r="G39" s="138"/>
      <c r="H39" s="138"/>
      <c r="I39" s="139"/>
    </row>
    <row r="40" spans="6:9" ht="12.75">
      <c r="F40" s="137"/>
      <c r="G40" s="138"/>
      <c r="H40" s="138"/>
      <c r="I40" s="139"/>
    </row>
    <row r="41" spans="6:9" ht="12.75">
      <c r="F41" s="137"/>
      <c r="G41" s="138"/>
      <c r="H41" s="138"/>
      <c r="I41" s="139"/>
    </row>
    <row r="42" spans="6:9" ht="12.75">
      <c r="F42" s="137"/>
      <c r="G42" s="138"/>
      <c r="H42" s="138"/>
      <c r="I42" s="139"/>
    </row>
    <row r="43" spans="6:9" ht="12.75">
      <c r="F43" s="137"/>
      <c r="G43" s="138"/>
      <c r="H43" s="138"/>
      <c r="I43" s="139"/>
    </row>
    <row r="44" spans="6:9" ht="12.75">
      <c r="F44" s="137"/>
      <c r="G44" s="138"/>
      <c r="H44" s="138"/>
      <c r="I44" s="139"/>
    </row>
    <row r="45" spans="6:9" ht="12.75">
      <c r="F45" s="137"/>
      <c r="G45" s="138"/>
      <c r="H45" s="138"/>
      <c r="I45" s="139"/>
    </row>
    <row r="46" spans="6:9" ht="12.75">
      <c r="F46" s="137"/>
      <c r="G46" s="138"/>
      <c r="H46" s="138"/>
      <c r="I46" s="139"/>
    </row>
    <row r="47" spans="6:9" ht="12.75">
      <c r="F47" s="137"/>
      <c r="G47" s="138"/>
      <c r="H47" s="138"/>
      <c r="I47" s="139"/>
    </row>
    <row r="48" spans="6:9" ht="12.75">
      <c r="F48" s="137"/>
      <c r="G48" s="138"/>
      <c r="H48" s="138"/>
      <c r="I48" s="139"/>
    </row>
    <row r="49" spans="6:9" ht="12.75">
      <c r="F49" s="137"/>
      <c r="G49" s="138"/>
      <c r="H49" s="138"/>
      <c r="I49" s="139"/>
    </row>
    <row r="50" spans="6:9" ht="12.75">
      <c r="F50" s="137"/>
      <c r="G50" s="138"/>
      <c r="H50" s="138"/>
      <c r="I50" s="139"/>
    </row>
    <row r="51" spans="6:9" ht="12.75">
      <c r="F51" s="137"/>
      <c r="G51" s="138"/>
      <c r="H51" s="138"/>
      <c r="I51" s="139"/>
    </row>
    <row r="52" spans="6:9" ht="12.75">
      <c r="F52" s="137"/>
      <c r="G52" s="138"/>
      <c r="H52" s="138"/>
      <c r="I52" s="139"/>
    </row>
    <row r="53" spans="6:9" ht="12.75">
      <c r="F53" s="137"/>
      <c r="G53" s="138"/>
      <c r="H53" s="138"/>
      <c r="I53" s="139"/>
    </row>
    <row r="54" spans="6:9" ht="12.75">
      <c r="F54" s="137"/>
      <c r="G54" s="138"/>
      <c r="H54" s="138"/>
      <c r="I54" s="139"/>
    </row>
    <row r="55" spans="6:9" ht="12.75">
      <c r="F55" s="137"/>
      <c r="G55" s="138"/>
      <c r="H55" s="138"/>
      <c r="I55" s="139"/>
    </row>
    <row r="56" spans="6:9" ht="12.75">
      <c r="F56" s="137"/>
      <c r="G56" s="138"/>
      <c r="H56" s="138"/>
      <c r="I56" s="139"/>
    </row>
    <row r="57" spans="6:9" ht="12.75">
      <c r="F57" s="137"/>
      <c r="G57" s="138"/>
      <c r="H57" s="138"/>
      <c r="I57" s="139"/>
    </row>
    <row r="58" spans="6:9" ht="12.75">
      <c r="F58" s="137"/>
      <c r="G58" s="138"/>
      <c r="H58" s="138"/>
      <c r="I58" s="139"/>
    </row>
    <row r="59" spans="6:9" ht="12.75">
      <c r="F59" s="137"/>
      <c r="G59" s="138"/>
      <c r="H59" s="138"/>
      <c r="I59" s="139"/>
    </row>
    <row r="60" spans="6:9" ht="12.75">
      <c r="F60" s="137"/>
      <c r="G60" s="138"/>
      <c r="H60" s="138"/>
      <c r="I60" s="139"/>
    </row>
    <row r="61" spans="6:9" ht="12.75">
      <c r="F61" s="137"/>
      <c r="G61" s="138"/>
      <c r="H61" s="138"/>
      <c r="I61" s="139"/>
    </row>
    <row r="62" spans="6:9" ht="12.75">
      <c r="F62" s="137"/>
      <c r="G62" s="138"/>
      <c r="H62" s="138"/>
      <c r="I62" s="139"/>
    </row>
    <row r="63" spans="6:9" ht="12.75">
      <c r="F63" s="137"/>
      <c r="G63" s="138"/>
      <c r="H63" s="138"/>
      <c r="I63" s="139"/>
    </row>
    <row r="64" spans="6:9" ht="12.75">
      <c r="F64" s="137"/>
      <c r="G64" s="138"/>
      <c r="H64" s="138"/>
      <c r="I64" s="139"/>
    </row>
    <row r="65" spans="6:9" ht="12.75">
      <c r="F65" s="137"/>
      <c r="G65" s="138"/>
      <c r="H65" s="138"/>
      <c r="I65" s="139"/>
    </row>
    <row r="66" spans="6:9" ht="12.75">
      <c r="F66" s="137"/>
      <c r="G66" s="138"/>
      <c r="H66" s="138"/>
      <c r="I66" s="139"/>
    </row>
    <row r="67" spans="6:9" ht="12.75">
      <c r="F67" s="137"/>
      <c r="G67" s="138"/>
      <c r="H67" s="138"/>
      <c r="I67" s="139"/>
    </row>
    <row r="68" spans="6:9" ht="12.75">
      <c r="F68" s="137"/>
      <c r="G68" s="138"/>
      <c r="H68" s="138"/>
      <c r="I68" s="139"/>
    </row>
    <row r="69" spans="6:9" ht="12.75">
      <c r="F69" s="137"/>
      <c r="G69" s="138"/>
      <c r="H69" s="138"/>
      <c r="I69" s="139"/>
    </row>
    <row r="70" spans="6:9" ht="12.75">
      <c r="F70" s="137"/>
      <c r="G70" s="138"/>
      <c r="H70" s="138"/>
      <c r="I70" s="139"/>
    </row>
    <row r="71" spans="6:9" ht="12.75">
      <c r="F71" s="137"/>
      <c r="G71" s="138"/>
      <c r="H71" s="138"/>
      <c r="I71" s="139"/>
    </row>
    <row r="72" spans="6:9" ht="12.75">
      <c r="F72" s="137"/>
      <c r="G72" s="138"/>
      <c r="H72" s="138"/>
      <c r="I72" s="139"/>
    </row>
    <row r="73" spans="6:9" ht="12.75">
      <c r="F73" s="137"/>
      <c r="G73" s="138"/>
      <c r="H73" s="138"/>
      <c r="I73" s="139"/>
    </row>
    <row r="74" spans="6:9" ht="12.75">
      <c r="F74" s="137"/>
      <c r="G74" s="138"/>
      <c r="H74" s="138"/>
      <c r="I74" s="139"/>
    </row>
    <row r="75" spans="6:9" ht="12.75">
      <c r="F75" s="137"/>
      <c r="G75" s="138"/>
      <c r="H75" s="138"/>
      <c r="I75" s="139"/>
    </row>
  </sheetData>
  <sheetProtection/>
  <mergeCells count="7">
    <mergeCell ref="A1:B1"/>
    <mergeCell ref="A2:B2"/>
    <mergeCell ref="G2:I2"/>
    <mergeCell ref="H24:I24"/>
    <mergeCell ref="A22:G22"/>
    <mergeCell ref="A21:G21"/>
    <mergeCell ref="A23:G23"/>
  </mergeCells>
  <printOptions/>
  <pageMargins left="0.5905511811023623" right="0.3937007874015748" top="0.5905511811023623" bottom="0.984251968503937" header="0.1968503937007874" footer="0.5118110236220472"/>
  <pageSetup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507"/>
  <sheetViews>
    <sheetView showGridLines="0" showZeros="0" zoomScalePageLayoutView="0" workbookViewId="0" topLeftCell="A277">
      <selection activeCell="F438" sqref="F438"/>
    </sheetView>
  </sheetViews>
  <sheetFormatPr defaultColWidth="9.125" defaultRowHeight="12.75"/>
  <cols>
    <col min="1" max="1" width="4.375" style="140" customWidth="1"/>
    <col min="2" max="2" width="11.625" style="140" customWidth="1"/>
    <col min="3" max="3" width="40.375" style="140" customWidth="1"/>
    <col min="4" max="4" width="5.625" style="140" customWidth="1"/>
    <col min="5" max="5" width="8.625" style="187" customWidth="1"/>
    <col min="6" max="6" width="9.875" style="140" customWidth="1"/>
    <col min="7" max="7" width="13.875" style="140" customWidth="1"/>
    <col min="8" max="11" width="9.125" style="140" customWidth="1"/>
    <col min="12" max="12" width="75.375" style="140" customWidth="1"/>
    <col min="13" max="13" width="45.25390625" style="140" customWidth="1"/>
    <col min="14" max="16384" width="9.125" style="140" customWidth="1"/>
  </cols>
  <sheetData>
    <row r="1" spans="1:7" ht="15">
      <c r="A1" s="226" t="s">
        <v>540</v>
      </c>
      <c r="B1" s="226"/>
      <c r="C1" s="226"/>
      <c r="D1" s="226"/>
      <c r="E1" s="226"/>
      <c r="F1" s="226"/>
      <c r="G1" s="226"/>
    </row>
    <row r="2" spans="1:7" ht="14.25" customHeight="1" thickBot="1">
      <c r="A2" s="141"/>
      <c r="B2" s="142"/>
      <c r="C2" s="143"/>
      <c r="D2" s="143"/>
      <c r="E2" s="144"/>
      <c r="F2" s="143"/>
      <c r="G2" s="143"/>
    </row>
    <row r="3" spans="1:7" ht="14.25" thickTop="1">
      <c r="A3" s="213" t="s">
        <v>43</v>
      </c>
      <c r="B3" s="214"/>
      <c r="C3" s="99" t="str">
        <f>CONCATENATE(cislostavby," ",nazevstavby)</f>
        <v>3225 SÍDELNÍ ZELEŇ - FRYŠTÁTSKÁ V K.Ú. RADVANICE</v>
      </c>
      <c r="D3" s="145"/>
      <c r="E3" s="146" t="s">
        <v>57</v>
      </c>
      <c r="F3" s="147" t="str">
        <f>Rekapitulace!H1</f>
        <v>084ab/2016</v>
      </c>
      <c r="G3" s="148"/>
    </row>
    <row r="4" spans="1:7" ht="14.25" thickBot="1">
      <c r="A4" s="227" t="s">
        <v>45</v>
      </c>
      <c r="B4" s="216"/>
      <c r="C4" s="105" t="str">
        <f>CONCATENATE(cisloobjektu," ",nazevobjektu)</f>
        <v>01 SÍDELNÍ ZELEŇ - FRYŠTÁTSKÁ V K.Ú. RADVANICE</v>
      </c>
      <c r="D4" s="149"/>
      <c r="E4" s="228" t="str">
        <f>Rekapitulace!G2</f>
        <v>Upravený 05.1.2017</v>
      </c>
      <c r="F4" s="229"/>
      <c r="G4" s="230"/>
    </row>
    <row r="5" spans="1:7" ht="13.5" thickTop="1">
      <c r="A5" s="150"/>
      <c r="B5" s="141"/>
      <c r="C5" s="141"/>
      <c r="D5" s="141"/>
      <c r="E5" s="151"/>
      <c r="F5" s="141"/>
      <c r="G5" s="152"/>
    </row>
    <row r="6" spans="1:7" ht="12.75">
      <c r="A6" s="153" t="s">
        <v>58</v>
      </c>
      <c r="B6" s="154" t="s">
        <v>59</v>
      </c>
      <c r="C6" s="154" t="s">
        <v>60</v>
      </c>
      <c r="D6" s="154" t="s">
        <v>61</v>
      </c>
      <c r="E6" s="155" t="s">
        <v>62</v>
      </c>
      <c r="F6" s="154" t="s">
        <v>63</v>
      </c>
      <c r="G6" s="156" t="s">
        <v>64</v>
      </c>
    </row>
    <row r="7" spans="1:15" ht="13.5">
      <c r="A7" s="157" t="s">
        <v>65</v>
      </c>
      <c r="B7" s="158" t="s">
        <v>66</v>
      </c>
      <c r="C7" s="159" t="s">
        <v>67</v>
      </c>
      <c r="D7" s="160"/>
      <c r="E7" s="161"/>
      <c r="F7" s="161"/>
      <c r="G7" s="162"/>
      <c r="H7" s="163"/>
      <c r="I7" s="163"/>
      <c r="O7" s="164">
        <v>1</v>
      </c>
    </row>
    <row r="8" spans="1:104" ht="12.75">
      <c r="A8" s="165">
        <v>1</v>
      </c>
      <c r="B8" s="166" t="s">
        <v>75</v>
      </c>
      <c r="C8" s="167" t="s">
        <v>76</v>
      </c>
      <c r="D8" s="168" t="s">
        <v>77</v>
      </c>
      <c r="E8" s="169">
        <v>936.8</v>
      </c>
      <c r="F8" s="169"/>
      <c r="G8" s="170">
        <f>E8*F8</f>
        <v>0</v>
      </c>
      <c r="O8" s="164">
        <v>2</v>
      </c>
      <c r="AA8" s="140">
        <v>1</v>
      </c>
      <c r="AB8" s="140">
        <v>1</v>
      </c>
      <c r="AC8" s="140">
        <v>1</v>
      </c>
      <c r="AZ8" s="140">
        <v>1</v>
      </c>
      <c r="BA8" s="140">
        <f>IF(AZ8=1,G8,0)</f>
        <v>0</v>
      </c>
      <c r="BB8" s="140">
        <f>IF(AZ8=2,G8,0)</f>
        <v>0</v>
      </c>
      <c r="BC8" s="140">
        <f>IF(AZ8=3,G8,0)</f>
        <v>0</v>
      </c>
      <c r="BD8" s="140">
        <f>IF(AZ8=4,G8,0)</f>
        <v>0</v>
      </c>
      <c r="BE8" s="140">
        <f>IF(AZ8=5,G8,0)</f>
        <v>0</v>
      </c>
      <c r="CA8" s="164">
        <v>1</v>
      </c>
      <c r="CB8" s="164">
        <v>1</v>
      </c>
      <c r="CZ8" s="140">
        <v>0</v>
      </c>
    </row>
    <row r="9" spans="1:15" ht="12.75">
      <c r="A9" s="171"/>
      <c r="B9" s="173"/>
      <c r="C9" s="222" t="s">
        <v>78</v>
      </c>
      <c r="D9" s="223"/>
      <c r="E9" s="174">
        <v>0</v>
      </c>
      <c r="F9" s="175"/>
      <c r="G9" s="176"/>
      <c r="M9" s="172" t="s">
        <v>78</v>
      </c>
      <c r="O9" s="164"/>
    </row>
    <row r="10" spans="1:15" ht="12.75">
      <c r="A10" s="171"/>
      <c r="B10" s="173"/>
      <c r="C10" s="222" t="s">
        <v>466</v>
      </c>
      <c r="D10" s="223"/>
      <c r="E10" s="174">
        <v>530</v>
      </c>
      <c r="F10" s="175"/>
      <c r="G10" s="176"/>
      <c r="M10" s="172" t="s">
        <v>79</v>
      </c>
      <c r="O10" s="164"/>
    </row>
    <row r="11" spans="1:15" ht="12.75">
      <c r="A11" s="171"/>
      <c r="B11" s="173"/>
      <c r="C11" s="222" t="s">
        <v>467</v>
      </c>
      <c r="D11" s="223"/>
      <c r="E11" s="174">
        <v>86.8</v>
      </c>
      <c r="F11" s="175"/>
      <c r="G11" s="176"/>
      <c r="M11" s="172" t="s">
        <v>80</v>
      </c>
      <c r="O11" s="164"/>
    </row>
    <row r="12" spans="1:104" ht="21.75">
      <c r="A12" s="165">
        <v>2</v>
      </c>
      <c r="B12" s="166" t="s">
        <v>81</v>
      </c>
      <c r="C12" s="199" t="s">
        <v>82</v>
      </c>
      <c r="D12" s="200" t="s">
        <v>77</v>
      </c>
      <c r="E12" s="201">
        <v>20.23</v>
      </c>
      <c r="F12" s="169"/>
      <c r="G12" s="170">
        <f>E12*F12</f>
        <v>0</v>
      </c>
      <c r="O12" s="164">
        <v>2</v>
      </c>
      <c r="AA12" s="140">
        <v>1</v>
      </c>
      <c r="AB12" s="140">
        <v>1</v>
      </c>
      <c r="AC12" s="140">
        <v>1</v>
      </c>
      <c r="AZ12" s="140">
        <v>1</v>
      </c>
      <c r="BA12" s="140">
        <f>IF(AZ12=1,G12,0)</f>
        <v>0</v>
      </c>
      <c r="BB12" s="140">
        <f>IF(AZ12=2,G12,0)</f>
        <v>0</v>
      </c>
      <c r="BC12" s="140">
        <f>IF(AZ12=3,G12,0)</f>
        <v>0</v>
      </c>
      <c r="BD12" s="140">
        <f>IF(AZ12=4,G12,0)</f>
        <v>0</v>
      </c>
      <c r="BE12" s="140">
        <f>IF(AZ12=5,G12,0)</f>
        <v>0</v>
      </c>
      <c r="CA12" s="164">
        <v>1</v>
      </c>
      <c r="CB12" s="164">
        <v>1</v>
      </c>
      <c r="CZ12" s="140">
        <v>0</v>
      </c>
    </row>
    <row r="13" spans="1:15" ht="12.75">
      <c r="A13" s="171"/>
      <c r="B13" s="173"/>
      <c r="C13" s="224" t="s">
        <v>78</v>
      </c>
      <c r="D13" s="225"/>
      <c r="E13" s="198">
        <v>0</v>
      </c>
      <c r="F13" s="175"/>
      <c r="G13" s="176"/>
      <c r="M13" s="172" t="s">
        <v>78</v>
      </c>
      <c r="O13" s="164"/>
    </row>
    <row r="14" spans="1:15" ht="32.25">
      <c r="A14" s="171"/>
      <c r="B14" s="173"/>
      <c r="C14" s="224" t="s">
        <v>538</v>
      </c>
      <c r="D14" s="225"/>
      <c r="E14" s="198">
        <v>3.24</v>
      </c>
      <c r="F14" s="175"/>
      <c r="G14" s="176"/>
      <c r="M14" s="172" t="s">
        <v>83</v>
      </c>
      <c r="O14" s="164"/>
    </row>
    <row r="15" spans="1:15" ht="21.75">
      <c r="A15" s="171"/>
      <c r="B15" s="173"/>
      <c r="C15" s="224" t="s">
        <v>84</v>
      </c>
      <c r="D15" s="225"/>
      <c r="E15" s="198">
        <v>10.1029</v>
      </c>
      <c r="F15" s="175"/>
      <c r="G15" s="176"/>
      <c r="M15" s="172" t="s">
        <v>84</v>
      </c>
      <c r="O15" s="164"/>
    </row>
    <row r="16" spans="1:15" ht="21.75">
      <c r="A16" s="171"/>
      <c r="B16" s="173"/>
      <c r="C16" s="224" t="s">
        <v>85</v>
      </c>
      <c r="D16" s="225"/>
      <c r="E16" s="198">
        <v>0.6633</v>
      </c>
      <c r="F16" s="175"/>
      <c r="G16" s="176"/>
      <c r="M16" s="172" t="s">
        <v>85</v>
      </c>
      <c r="O16" s="164"/>
    </row>
    <row r="17" spans="1:15" ht="32.25">
      <c r="A17" s="171"/>
      <c r="B17" s="173"/>
      <c r="C17" s="224" t="s">
        <v>86</v>
      </c>
      <c r="D17" s="225"/>
      <c r="E17" s="198">
        <v>4.7555</v>
      </c>
      <c r="F17" s="175"/>
      <c r="G17" s="176"/>
      <c r="M17" s="172" t="s">
        <v>86</v>
      </c>
      <c r="O17" s="164"/>
    </row>
    <row r="18" spans="1:15" ht="12.75">
      <c r="A18" s="171"/>
      <c r="B18" s="173"/>
      <c r="C18" s="224" t="s">
        <v>87</v>
      </c>
      <c r="D18" s="225"/>
      <c r="E18" s="198">
        <v>1.4695</v>
      </c>
      <c r="F18" s="175"/>
      <c r="G18" s="176"/>
      <c r="M18" s="172" t="s">
        <v>87</v>
      </c>
      <c r="O18" s="164"/>
    </row>
    <row r="19" spans="1:104" ht="21.75">
      <c r="A19" s="165">
        <v>3</v>
      </c>
      <c r="B19" s="166" t="s">
        <v>88</v>
      </c>
      <c r="C19" s="167" t="s">
        <v>89</v>
      </c>
      <c r="D19" s="168" t="s">
        <v>90</v>
      </c>
      <c r="E19" s="169">
        <v>121.94</v>
      </c>
      <c r="F19" s="169"/>
      <c r="G19" s="170">
        <f>E19*F19</f>
        <v>0</v>
      </c>
      <c r="O19" s="164">
        <v>2</v>
      </c>
      <c r="AA19" s="140">
        <v>1</v>
      </c>
      <c r="AB19" s="140">
        <v>1</v>
      </c>
      <c r="AC19" s="140">
        <v>1</v>
      </c>
      <c r="AZ19" s="140">
        <v>1</v>
      </c>
      <c r="BA19" s="140">
        <f>IF(AZ19=1,G19,0)</f>
        <v>0</v>
      </c>
      <c r="BB19" s="140">
        <f>IF(AZ19=2,G19,0)</f>
        <v>0</v>
      </c>
      <c r="BC19" s="140">
        <f>IF(AZ19=3,G19,0)</f>
        <v>0</v>
      </c>
      <c r="BD19" s="140">
        <f>IF(AZ19=4,G19,0)</f>
        <v>0</v>
      </c>
      <c r="BE19" s="140">
        <f>IF(AZ19=5,G19,0)</f>
        <v>0</v>
      </c>
      <c r="CA19" s="164">
        <v>1</v>
      </c>
      <c r="CB19" s="164">
        <v>1</v>
      </c>
      <c r="CZ19" s="140">
        <v>0</v>
      </c>
    </row>
    <row r="20" spans="1:15" ht="12.75">
      <c r="A20" s="171"/>
      <c r="B20" s="173"/>
      <c r="C20" s="222" t="s">
        <v>91</v>
      </c>
      <c r="D20" s="223"/>
      <c r="E20" s="174">
        <v>0</v>
      </c>
      <c r="F20" s="175"/>
      <c r="G20" s="176"/>
      <c r="M20" s="172" t="s">
        <v>91</v>
      </c>
      <c r="O20" s="164"/>
    </row>
    <row r="21" spans="1:15" ht="12.75">
      <c r="A21" s="171"/>
      <c r="B21" s="173"/>
      <c r="C21" s="222" t="s">
        <v>78</v>
      </c>
      <c r="D21" s="223"/>
      <c r="E21" s="174">
        <v>0</v>
      </c>
      <c r="F21" s="175"/>
      <c r="G21" s="176"/>
      <c r="M21" s="172" t="s">
        <v>78</v>
      </c>
      <c r="O21" s="164"/>
    </row>
    <row r="22" spans="1:15" ht="12.75">
      <c r="A22" s="171"/>
      <c r="B22" s="173"/>
      <c r="C22" s="222" t="s">
        <v>468</v>
      </c>
      <c r="D22" s="223"/>
      <c r="E22" s="174">
        <v>159</v>
      </c>
      <c r="F22" s="175"/>
      <c r="G22" s="176"/>
      <c r="M22" s="172" t="s">
        <v>92</v>
      </c>
      <c r="O22" s="164"/>
    </row>
    <row r="23" spans="1:15" ht="12.75">
      <c r="A23" s="171"/>
      <c r="B23" s="173"/>
      <c r="C23" s="222" t="s">
        <v>469</v>
      </c>
      <c r="D23" s="223"/>
      <c r="E23" s="174">
        <v>26.04</v>
      </c>
      <c r="F23" s="175"/>
      <c r="G23" s="176"/>
      <c r="M23" s="172" t="s">
        <v>93</v>
      </c>
      <c r="O23" s="164"/>
    </row>
    <row r="24" spans="1:15" ht="12.75">
      <c r="A24" s="171"/>
      <c r="B24" s="173"/>
      <c r="C24" s="224" t="s">
        <v>537</v>
      </c>
      <c r="D24" s="225"/>
      <c r="E24" s="198">
        <v>40.1</v>
      </c>
      <c r="F24" s="175"/>
      <c r="G24" s="176"/>
      <c r="M24" s="172" t="s">
        <v>94</v>
      </c>
      <c r="O24" s="164"/>
    </row>
    <row r="25" spans="1:104" ht="12.75">
      <c r="A25" s="165">
        <v>4</v>
      </c>
      <c r="B25" s="166" t="s">
        <v>95</v>
      </c>
      <c r="C25" s="167" t="s">
        <v>96</v>
      </c>
      <c r="D25" s="168" t="s">
        <v>97</v>
      </c>
      <c r="E25" s="169">
        <v>10</v>
      </c>
      <c r="F25" s="169"/>
      <c r="G25" s="170">
        <f>E25*F25</f>
        <v>0</v>
      </c>
      <c r="O25" s="164">
        <v>2</v>
      </c>
      <c r="AA25" s="140">
        <v>1</v>
      </c>
      <c r="AB25" s="140">
        <v>1</v>
      </c>
      <c r="AC25" s="140">
        <v>1</v>
      </c>
      <c r="AZ25" s="140">
        <v>1</v>
      </c>
      <c r="BA25" s="140">
        <f>IF(AZ25=1,G25,0)</f>
        <v>0</v>
      </c>
      <c r="BB25" s="140">
        <f>IF(AZ25=2,G25,0)</f>
        <v>0</v>
      </c>
      <c r="BC25" s="140">
        <f>IF(AZ25=3,G25,0)</f>
        <v>0</v>
      </c>
      <c r="BD25" s="140">
        <f>IF(AZ25=4,G25,0)</f>
        <v>0</v>
      </c>
      <c r="BE25" s="140">
        <f>IF(AZ25=5,G25,0)</f>
        <v>0</v>
      </c>
      <c r="CA25" s="164">
        <v>1</v>
      </c>
      <c r="CB25" s="164">
        <v>1</v>
      </c>
      <c r="CZ25" s="140">
        <v>0</v>
      </c>
    </row>
    <row r="26" spans="1:15" ht="12.75">
      <c r="A26" s="171"/>
      <c r="B26" s="173"/>
      <c r="C26" s="222" t="s">
        <v>78</v>
      </c>
      <c r="D26" s="223"/>
      <c r="E26" s="174">
        <v>0</v>
      </c>
      <c r="F26" s="175"/>
      <c r="G26" s="176"/>
      <c r="M26" s="172" t="s">
        <v>78</v>
      </c>
      <c r="O26" s="164"/>
    </row>
    <row r="27" spans="1:15" ht="12.75">
      <c r="A27" s="171"/>
      <c r="B27" s="173"/>
      <c r="C27" s="222" t="s">
        <v>162</v>
      </c>
      <c r="D27" s="223"/>
      <c r="E27" s="174">
        <v>8</v>
      </c>
      <c r="F27" s="175"/>
      <c r="G27" s="176"/>
      <c r="M27" s="172" t="s">
        <v>98</v>
      </c>
      <c r="O27" s="164"/>
    </row>
    <row r="28" spans="1:15" ht="12.75">
      <c r="A28" s="171"/>
      <c r="B28" s="173"/>
      <c r="C28" s="222" t="s">
        <v>99</v>
      </c>
      <c r="D28" s="223"/>
      <c r="E28" s="174">
        <v>2</v>
      </c>
      <c r="F28" s="175"/>
      <c r="G28" s="176"/>
      <c r="M28" s="172" t="s">
        <v>99</v>
      </c>
      <c r="O28" s="164"/>
    </row>
    <row r="29" spans="1:104" ht="12.75">
      <c r="A29" s="165">
        <v>5</v>
      </c>
      <c r="B29" s="166" t="s">
        <v>100</v>
      </c>
      <c r="C29" s="167" t="s">
        <v>101</v>
      </c>
      <c r="D29" s="168" t="s">
        <v>97</v>
      </c>
      <c r="E29" s="169">
        <v>4</v>
      </c>
      <c r="F29" s="169"/>
      <c r="G29" s="170">
        <f>E29*F29</f>
        <v>0</v>
      </c>
      <c r="O29" s="164">
        <v>2</v>
      </c>
      <c r="AA29" s="140">
        <v>1</v>
      </c>
      <c r="AB29" s="140">
        <v>1</v>
      </c>
      <c r="AC29" s="140">
        <v>1</v>
      </c>
      <c r="AZ29" s="140">
        <v>1</v>
      </c>
      <c r="BA29" s="140">
        <f>IF(AZ29=1,G29,0)</f>
        <v>0</v>
      </c>
      <c r="BB29" s="140">
        <f>IF(AZ29=2,G29,0)</f>
        <v>0</v>
      </c>
      <c r="BC29" s="140">
        <f>IF(AZ29=3,G29,0)</f>
        <v>0</v>
      </c>
      <c r="BD29" s="140">
        <f>IF(AZ29=4,G29,0)</f>
        <v>0</v>
      </c>
      <c r="BE29" s="140">
        <f>IF(AZ29=5,G29,0)</f>
        <v>0</v>
      </c>
      <c r="CA29" s="164">
        <v>1</v>
      </c>
      <c r="CB29" s="164">
        <v>1</v>
      </c>
      <c r="CZ29" s="140">
        <v>0</v>
      </c>
    </row>
    <row r="30" spans="1:15" ht="12.75">
      <c r="A30" s="171"/>
      <c r="B30" s="173"/>
      <c r="C30" s="222" t="s">
        <v>78</v>
      </c>
      <c r="D30" s="223"/>
      <c r="E30" s="174">
        <v>0</v>
      </c>
      <c r="F30" s="175"/>
      <c r="G30" s="176"/>
      <c r="M30" s="172" t="s">
        <v>78</v>
      </c>
      <c r="O30" s="164"/>
    </row>
    <row r="31" spans="1:15" ht="12.75">
      <c r="A31" s="171"/>
      <c r="B31" s="173"/>
      <c r="C31" s="222" t="s">
        <v>115</v>
      </c>
      <c r="D31" s="223"/>
      <c r="E31" s="174">
        <v>3</v>
      </c>
      <c r="F31" s="175"/>
      <c r="G31" s="176"/>
      <c r="M31" s="172" t="s">
        <v>102</v>
      </c>
      <c r="O31" s="164"/>
    </row>
    <row r="32" spans="1:15" ht="12.75">
      <c r="A32" s="171"/>
      <c r="B32" s="173"/>
      <c r="C32" s="222" t="s">
        <v>103</v>
      </c>
      <c r="D32" s="223"/>
      <c r="E32" s="174">
        <v>1</v>
      </c>
      <c r="F32" s="175"/>
      <c r="G32" s="176"/>
      <c r="M32" s="172" t="s">
        <v>103</v>
      </c>
      <c r="O32" s="164"/>
    </row>
    <row r="33" spans="1:104" ht="12.75">
      <c r="A33" s="165">
        <v>6</v>
      </c>
      <c r="B33" s="166" t="s">
        <v>104</v>
      </c>
      <c r="C33" s="167" t="s">
        <v>105</v>
      </c>
      <c r="D33" s="168" t="s">
        <v>97</v>
      </c>
      <c r="E33" s="169">
        <v>7</v>
      </c>
      <c r="F33" s="169"/>
      <c r="G33" s="170">
        <f>E33*F33</f>
        <v>0</v>
      </c>
      <c r="O33" s="164">
        <v>2</v>
      </c>
      <c r="AA33" s="140">
        <v>1</v>
      </c>
      <c r="AB33" s="140">
        <v>1</v>
      </c>
      <c r="AC33" s="140">
        <v>1</v>
      </c>
      <c r="AZ33" s="140">
        <v>1</v>
      </c>
      <c r="BA33" s="140">
        <f>IF(AZ33=1,G33,0)</f>
        <v>0</v>
      </c>
      <c r="BB33" s="140">
        <f>IF(AZ33=2,G33,0)</f>
        <v>0</v>
      </c>
      <c r="BC33" s="140">
        <f>IF(AZ33=3,G33,0)</f>
        <v>0</v>
      </c>
      <c r="BD33" s="140">
        <f>IF(AZ33=4,G33,0)</f>
        <v>0</v>
      </c>
      <c r="BE33" s="140">
        <f>IF(AZ33=5,G33,0)</f>
        <v>0</v>
      </c>
      <c r="CA33" s="164">
        <v>1</v>
      </c>
      <c r="CB33" s="164">
        <v>1</v>
      </c>
      <c r="CZ33" s="140">
        <v>0</v>
      </c>
    </row>
    <row r="34" spans="1:15" ht="12.75">
      <c r="A34" s="171"/>
      <c r="B34" s="173"/>
      <c r="C34" s="222" t="s">
        <v>78</v>
      </c>
      <c r="D34" s="223"/>
      <c r="E34" s="174">
        <v>0</v>
      </c>
      <c r="F34" s="175"/>
      <c r="G34" s="176"/>
      <c r="M34" s="172" t="s">
        <v>78</v>
      </c>
      <c r="O34" s="164"/>
    </row>
    <row r="35" spans="1:15" ht="12.75">
      <c r="A35" s="171"/>
      <c r="B35" s="173"/>
      <c r="C35" s="222" t="s">
        <v>118</v>
      </c>
      <c r="D35" s="223"/>
      <c r="E35" s="174">
        <v>4</v>
      </c>
      <c r="F35" s="175"/>
      <c r="G35" s="176"/>
      <c r="M35" s="172" t="s">
        <v>106</v>
      </c>
      <c r="O35" s="164"/>
    </row>
    <row r="36" spans="1:15" ht="12.75">
      <c r="A36" s="171"/>
      <c r="B36" s="173"/>
      <c r="C36" s="222" t="s">
        <v>107</v>
      </c>
      <c r="D36" s="223"/>
      <c r="E36" s="174">
        <v>3</v>
      </c>
      <c r="F36" s="175"/>
      <c r="G36" s="176"/>
      <c r="M36" s="172" t="s">
        <v>107</v>
      </c>
      <c r="O36" s="164"/>
    </row>
    <row r="37" spans="1:104" ht="12.75">
      <c r="A37" s="165">
        <v>7</v>
      </c>
      <c r="B37" s="166" t="s">
        <v>108</v>
      </c>
      <c r="C37" s="167" t="s">
        <v>109</v>
      </c>
      <c r="D37" s="168" t="s">
        <v>97</v>
      </c>
      <c r="E37" s="169">
        <v>2</v>
      </c>
      <c r="F37" s="169"/>
      <c r="G37" s="170">
        <f>E37*F37</f>
        <v>0</v>
      </c>
      <c r="O37" s="164">
        <v>2</v>
      </c>
      <c r="AA37" s="140">
        <v>1</v>
      </c>
      <c r="AB37" s="140">
        <v>1</v>
      </c>
      <c r="AC37" s="140">
        <v>1</v>
      </c>
      <c r="AZ37" s="140">
        <v>1</v>
      </c>
      <c r="BA37" s="140">
        <f>IF(AZ37=1,G37,0)</f>
        <v>0</v>
      </c>
      <c r="BB37" s="140">
        <f>IF(AZ37=2,G37,0)</f>
        <v>0</v>
      </c>
      <c r="BC37" s="140">
        <f>IF(AZ37=3,G37,0)</f>
        <v>0</v>
      </c>
      <c r="BD37" s="140">
        <f>IF(AZ37=4,G37,0)</f>
        <v>0</v>
      </c>
      <c r="BE37" s="140">
        <f>IF(AZ37=5,G37,0)</f>
        <v>0</v>
      </c>
      <c r="CA37" s="164">
        <v>1</v>
      </c>
      <c r="CB37" s="164">
        <v>1</v>
      </c>
      <c r="CZ37" s="140">
        <v>0</v>
      </c>
    </row>
    <row r="38" spans="1:15" ht="12.75">
      <c r="A38" s="171"/>
      <c r="B38" s="173"/>
      <c r="C38" s="222" t="s">
        <v>78</v>
      </c>
      <c r="D38" s="223"/>
      <c r="E38" s="174">
        <v>0</v>
      </c>
      <c r="F38" s="175"/>
      <c r="G38" s="176"/>
      <c r="M38" s="172" t="s">
        <v>78</v>
      </c>
      <c r="O38" s="164"/>
    </row>
    <row r="39" spans="1:15" ht="12.75">
      <c r="A39" s="171"/>
      <c r="B39" s="173"/>
      <c r="C39" s="222" t="s">
        <v>110</v>
      </c>
      <c r="D39" s="223"/>
      <c r="E39" s="174">
        <v>2</v>
      </c>
      <c r="F39" s="175"/>
      <c r="G39" s="176"/>
      <c r="M39" s="172" t="s">
        <v>110</v>
      </c>
      <c r="O39" s="164"/>
    </row>
    <row r="40" spans="1:104" ht="12.75">
      <c r="A40" s="165">
        <v>8</v>
      </c>
      <c r="B40" s="166" t="s">
        <v>111</v>
      </c>
      <c r="C40" s="167" t="s">
        <v>112</v>
      </c>
      <c r="D40" s="168" t="s">
        <v>97</v>
      </c>
      <c r="E40" s="169">
        <v>4</v>
      </c>
      <c r="F40" s="169"/>
      <c r="G40" s="170">
        <f>E40*F40</f>
        <v>0</v>
      </c>
      <c r="O40" s="164">
        <v>2</v>
      </c>
      <c r="AA40" s="140">
        <v>1</v>
      </c>
      <c r="AB40" s="140">
        <v>1</v>
      </c>
      <c r="AC40" s="140">
        <v>1</v>
      </c>
      <c r="AZ40" s="140">
        <v>1</v>
      </c>
      <c r="BA40" s="140">
        <f>IF(AZ40=1,G40,0)</f>
        <v>0</v>
      </c>
      <c r="BB40" s="140">
        <f>IF(AZ40=2,G40,0)</f>
        <v>0</v>
      </c>
      <c r="BC40" s="140">
        <f>IF(AZ40=3,G40,0)</f>
        <v>0</v>
      </c>
      <c r="BD40" s="140">
        <f>IF(AZ40=4,G40,0)</f>
        <v>0</v>
      </c>
      <c r="BE40" s="140">
        <f>IF(AZ40=5,G40,0)</f>
        <v>0</v>
      </c>
      <c r="CA40" s="164">
        <v>1</v>
      </c>
      <c r="CB40" s="164">
        <v>1</v>
      </c>
      <c r="CZ40" s="140">
        <v>0</v>
      </c>
    </row>
    <row r="41" spans="1:15" ht="12.75">
      <c r="A41" s="171"/>
      <c r="B41" s="173"/>
      <c r="C41" s="222" t="s">
        <v>78</v>
      </c>
      <c r="D41" s="223"/>
      <c r="E41" s="174">
        <v>0</v>
      </c>
      <c r="F41" s="175"/>
      <c r="G41" s="176"/>
      <c r="M41" s="172" t="s">
        <v>78</v>
      </c>
      <c r="O41" s="164"/>
    </row>
    <row r="42" spans="1:15" ht="12.75">
      <c r="A42" s="171"/>
      <c r="B42" s="173"/>
      <c r="C42" s="222" t="s">
        <v>118</v>
      </c>
      <c r="D42" s="223"/>
      <c r="E42" s="174">
        <v>4</v>
      </c>
      <c r="F42" s="175"/>
      <c r="G42" s="176"/>
      <c r="M42" s="172" t="s">
        <v>106</v>
      </c>
      <c r="O42" s="164"/>
    </row>
    <row r="43" spans="1:104" ht="12.75">
      <c r="A43" s="165">
        <v>9</v>
      </c>
      <c r="B43" s="166" t="s">
        <v>113</v>
      </c>
      <c r="C43" s="167" t="s">
        <v>114</v>
      </c>
      <c r="D43" s="168" t="s">
        <v>97</v>
      </c>
      <c r="E43" s="169">
        <v>3</v>
      </c>
      <c r="F43" s="169"/>
      <c r="G43" s="170">
        <f>E43*F43</f>
        <v>0</v>
      </c>
      <c r="O43" s="164">
        <v>2</v>
      </c>
      <c r="AA43" s="140">
        <v>1</v>
      </c>
      <c r="AB43" s="140">
        <v>1</v>
      </c>
      <c r="AC43" s="140">
        <v>1</v>
      </c>
      <c r="AZ43" s="140">
        <v>1</v>
      </c>
      <c r="BA43" s="140">
        <f>IF(AZ43=1,G43,0)</f>
        <v>0</v>
      </c>
      <c r="BB43" s="140">
        <f>IF(AZ43=2,G43,0)</f>
        <v>0</v>
      </c>
      <c r="BC43" s="140">
        <f>IF(AZ43=3,G43,0)</f>
        <v>0</v>
      </c>
      <c r="BD43" s="140">
        <f>IF(AZ43=4,G43,0)</f>
        <v>0</v>
      </c>
      <c r="BE43" s="140">
        <f>IF(AZ43=5,G43,0)</f>
        <v>0</v>
      </c>
      <c r="CA43" s="164">
        <v>1</v>
      </c>
      <c r="CB43" s="164">
        <v>1</v>
      </c>
      <c r="CZ43" s="140">
        <v>0</v>
      </c>
    </row>
    <row r="44" spans="1:15" ht="12.75">
      <c r="A44" s="171"/>
      <c r="B44" s="173"/>
      <c r="C44" s="222" t="s">
        <v>78</v>
      </c>
      <c r="D44" s="223"/>
      <c r="E44" s="174">
        <v>0</v>
      </c>
      <c r="F44" s="175"/>
      <c r="G44" s="176"/>
      <c r="M44" s="172" t="s">
        <v>78</v>
      </c>
      <c r="O44" s="164"/>
    </row>
    <row r="45" spans="1:15" ht="12.75">
      <c r="A45" s="171"/>
      <c r="B45" s="173"/>
      <c r="C45" s="222" t="s">
        <v>115</v>
      </c>
      <c r="D45" s="223"/>
      <c r="E45" s="174">
        <v>3</v>
      </c>
      <c r="F45" s="175"/>
      <c r="G45" s="176"/>
      <c r="M45" s="172" t="s">
        <v>115</v>
      </c>
      <c r="O45" s="164"/>
    </row>
    <row r="46" spans="1:104" ht="12.75">
      <c r="A46" s="165">
        <v>10</v>
      </c>
      <c r="B46" s="166" t="s">
        <v>116</v>
      </c>
      <c r="C46" s="167" t="s">
        <v>117</v>
      </c>
      <c r="D46" s="168" t="s">
        <v>97</v>
      </c>
      <c r="E46" s="169">
        <v>4</v>
      </c>
      <c r="F46" s="169"/>
      <c r="G46" s="170">
        <f>E46*F46</f>
        <v>0</v>
      </c>
      <c r="O46" s="164">
        <v>2</v>
      </c>
      <c r="AA46" s="140">
        <v>1</v>
      </c>
      <c r="AB46" s="140">
        <v>1</v>
      </c>
      <c r="AC46" s="140">
        <v>1</v>
      </c>
      <c r="AZ46" s="140">
        <v>1</v>
      </c>
      <c r="BA46" s="140">
        <f>IF(AZ46=1,G46,0)</f>
        <v>0</v>
      </c>
      <c r="BB46" s="140">
        <f>IF(AZ46=2,G46,0)</f>
        <v>0</v>
      </c>
      <c r="BC46" s="140">
        <f>IF(AZ46=3,G46,0)</f>
        <v>0</v>
      </c>
      <c r="BD46" s="140">
        <f>IF(AZ46=4,G46,0)</f>
        <v>0</v>
      </c>
      <c r="BE46" s="140">
        <f>IF(AZ46=5,G46,0)</f>
        <v>0</v>
      </c>
      <c r="CA46" s="164">
        <v>1</v>
      </c>
      <c r="CB46" s="164">
        <v>1</v>
      </c>
      <c r="CZ46" s="140">
        <v>0</v>
      </c>
    </row>
    <row r="47" spans="1:15" ht="12.75">
      <c r="A47" s="171"/>
      <c r="B47" s="173"/>
      <c r="C47" s="222" t="s">
        <v>78</v>
      </c>
      <c r="D47" s="223"/>
      <c r="E47" s="174">
        <v>0</v>
      </c>
      <c r="F47" s="175"/>
      <c r="G47" s="176"/>
      <c r="M47" s="172" t="s">
        <v>78</v>
      </c>
      <c r="O47" s="164"/>
    </row>
    <row r="48" spans="1:15" ht="12.75">
      <c r="A48" s="171"/>
      <c r="B48" s="173"/>
      <c r="C48" s="222" t="s">
        <v>118</v>
      </c>
      <c r="D48" s="223"/>
      <c r="E48" s="174">
        <v>4</v>
      </c>
      <c r="F48" s="175"/>
      <c r="G48" s="176"/>
      <c r="M48" s="172" t="s">
        <v>118</v>
      </c>
      <c r="O48" s="164"/>
    </row>
    <row r="49" spans="1:104" ht="12.75">
      <c r="A49" s="165">
        <v>11</v>
      </c>
      <c r="B49" s="166" t="s">
        <v>119</v>
      </c>
      <c r="C49" s="167" t="s">
        <v>120</v>
      </c>
      <c r="D49" s="168" t="s">
        <v>97</v>
      </c>
      <c r="E49" s="169">
        <v>3</v>
      </c>
      <c r="F49" s="169"/>
      <c r="G49" s="170">
        <f>E49*F49</f>
        <v>0</v>
      </c>
      <c r="O49" s="164">
        <v>2</v>
      </c>
      <c r="AA49" s="140">
        <v>1</v>
      </c>
      <c r="AB49" s="140">
        <v>1</v>
      </c>
      <c r="AC49" s="140">
        <v>1</v>
      </c>
      <c r="AZ49" s="140">
        <v>1</v>
      </c>
      <c r="BA49" s="140">
        <f>IF(AZ49=1,G49,0)</f>
        <v>0</v>
      </c>
      <c r="BB49" s="140">
        <f>IF(AZ49=2,G49,0)</f>
        <v>0</v>
      </c>
      <c r="BC49" s="140">
        <f>IF(AZ49=3,G49,0)</f>
        <v>0</v>
      </c>
      <c r="BD49" s="140">
        <f>IF(AZ49=4,G49,0)</f>
        <v>0</v>
      </c>
      <c r="BE49" s="140">
        <f>IF(AZ49=5,G49,0)</f>
        <v>0</v>
      </c>
      <c r="CA49" s="164">
        <v>1</v>
      </c>
      <c r="CB49" s="164">
        <v>1</v>
      </c>
      <c r="CZ49" s="140">
        <v>0</v>
      </c>
    </row>
    <row r="50" spans="1:15" ht="12.75">
      <c r="A50" s="171"/>
      <c r="B50" s="173"/>
      <c r="C50" s="222" t="s">
        <v>78</v>
      </c>
      <c r="D50" s="223"/>
      <c r="E50" s="174">
        <v>0</v>
      </c>
      <c r="F50" s="175"/>
      <c r="G50" s="176"/>
      <c r="M50" s="172" t="s">
        <v>78</v>
      </c>
      <c r="O50" s="164"/>
    </row>
    <row r="51" spans="1:15" ht="12.75">
      <c r="A51" s="171"/>
      <c r="B51" s="173"/>
      <c r="C51" s="222" t="s">
        <v>115</v>
      </c>
      <c r="D51" s="223"/>
      <c r="E51" s="174">
        <v>3</v>
      </c>
      <c r="F51" s="175"/>
      <c r="G51" s="176"/>
      <c r="M51" s="172" t="s">
        <v>115</v>
      </c>
      <c r="O51" s="164"/>
    </row>
    <row r="52" spans="1:104" ht="12.75">
      <c r="A52" s="165">
        <v>12</v>
      </c>
      <c r="B52" s="166" t="s">
        <v>121</v>
      </c>
      <c r="C52" s="167" t="s">
        <v>122</v>
      </c>
      <c r="D52" s="168" t="s">
        <v>97</v>
      </c>
      <c r="E52" s="169">
        <v>3</v>
      </c>
      <c r="F52" s="169"/>
      <c r="G52" s="170">
        <f>E52*F52</f>
        <v>0</v>
      </c>
      <c r="O52" s="164">
        <v>2</v>
      </c>
      <c r="AA52" s="140">
        <v>1</v>
      </c>
      <c r="AB52" s="140">
        <v>1</v>
      </c>
      <c r="AC52" s="140">
        <v>1</v>
      </c>
      <c r="AZ52" s="140">
        <v>1</v>
      </c>
      <c r="BA52" s="140">
        <f>IF(AZ52=1,G52,0)</f>
        <v>0</v>
      </c>
      <c r="BB52" s="140">
        <f>IF(AZ52=2,G52,0)</f>
        <v>0</v>
      </c>
      <c r="BC52" s="140">
        <f>IF(AZ52=3,G52,0)</f>
        <v>0</v>
      </c>
      <c r="BD52" s="140">
        <f>IF(AZ52=4,G52,0)</f>
        <v>0</v>
      </c>
      <c r="BE52" s="140">
        <f>IF(AZ52=5,G52,0)</f>
        <v>0</v>
      </c>
      <c r="CA52" s="164">
        <v>1</v>
      </c>
      <c r="CB52" s="164">
        <v>1</v>
      </c>
      <c r="CZ52" s="140">
        <v>0</v>
      </c>
    </row>
    <row r="53" spans="1:15" ht="12.75">
      <c r="A53" s="171"/>
      <c r="B53" s="173"/>
      <c r="C53" s="222" t="s">
        <v>78</v>
      </c>
      <c r="D53" s="223"/>
      <c r="E53" s="174">
        <v>0</v>
      </c>
      <c r="F53" s="175"/>
      <c r="G53" s="176"/>
      <c r="M53" s="172" t="s">
        <v>78</v>
      </c>
      <c r="O53" s="164"/>
    </row>
    <row r="54" spans="1:15" ht="12.75">
      <c r="A54" s="171"/>
      <c r="B54" s="173"/>
      <c r="C54" s="222" t="s">
        <v>123</v>
      </c>
      <c r="D54" s="223"/>
      <c r="E54" s="174">
        <v>3</v>
      </c>
      <c r="F54" s="175"/>
      <c r="G54" s="176"/>
      <c r="M54" s="172" t="s">
        <v>123</v>
      </c>
      <c r="O54" s="164"/>
    </row>
    <row r="55" spans="1:104" ht="12.75">
      <c r="A55" s="165">
        <v>13</v>
      </c>
      <c r="B55" s="166" t="s">
        <v>124</v>
      </c>
      <c r="C55" s="167" t="s">
        <v>125</v>
      </c>
      <c r="D55" s="168" t="s">
        <v>97</v>
      </c>
      <c r="E55" s="169">
        <v>11</v>
      </c>
      <c r="F55" s="169"/>
      <c r="G55" s="170">
        <f>E55*F55</f>
        <v>0</v>
      </c>
      <c r="O55" s="164">
        <v>2</v>
      </c>
      <c r="AA55" s="140">
        <v>1</v>
      </c>
      <c r="AB55" s="140">
        <v>1</v>
      </c>
      <c r="AC55" s="140">
        <v>1</v>
      </c>
      <c r="AZ55" s="140">
        <v>1</v>
      </c>
      <c r="BA55" s="140">
        <f>IF(AZ55=1,G55,0)</f>
        <v>0</v>
      </c>
      <c r="BB55" s="140">
        <f>IF(AZ55=2,G55,0)</f>
        <v>0</v>
      </c>
      <c r="BC55" s="140">
        <f>IF(AZ55=3,G55,0)</f>
        <v>0</v>
      </c>
      <c r="BD55" s="140">
        <f>IF(AZ55=4,G55,0)</f>
        <v>0</v>
      </c>
      <c r="BE55" s="140">
        <f>IF(AZ55=5,G55,0)</f>
        <v>0</v>
      </c>
      <c r="CA55" s="164">
        <v>1</v>
      </c>
      <c r="CB55" s="164">
        <v>1</v>
      </c>
      <c r="CZ55" s="140">
        <v>0</v>
      </c>
    </row>
    <row r="56" spans="1:104" ht="12.75">
      <c r="A56" s="165">
        <v>14</v>
      </c>
      <c r="B56" s="166" t="s">
        <v>126</v>
      </c>
      <c r="C56" s="167" t="s">
        <v>127</v>
      </c>
      <c r="D56" s="168" t="s">
        <v>97</v>
      </c>
      <c r="E56" s="169">
        <v>6</v>
      </c>
      <c r="F56" s="169"/>
      <c r="G56" s="170">
        <f>E56*F56</f>
        <v>0</v>
      </c>
      <c r="O56" s="164">
        <v>2</v>
      </c>
      <c r="AA56" s="140">
        <v>1</v>
      </c>
      <c r="AB56" s="140">
        <v>1</v>
      </c>
      <c r="AC56" s="140">
        <v>1</v>
      </c>
      <c r="AZ56" s="140">
        <v>1</v>
      </c>
      <c r="BA56" s="140">
        <f>IF(AZ56=1,G56,0)</f>
        <v>0</v>
      </c>
      <c r="BB56" s="140">
        <f>IF(AZ56=2,G56,0)</f>
        <v>0</v>
      </c>
      <c r="BC56" s="140">
        <f>IF(AZ56=3,G56,0)</f>
        <v>0</v>
      </c>
      <c r="BD56" s="140">
        <f>IF(AZ56=4,G56,0)</f>
        <v>0</v>
      </c>
      <c r="BE56" s="140">
        <f>IF(AZ56=5,G56,0)</f>
        <v>0</v>
      </c>
      <c r="CA56" s="164">
        <v>1</v>
      </c>
      <c r="CB56" s="164">
        <v>1</v>
      </c>
      <c r="CZ56" s="140">
        <v>0</v>
      </c>
    </row>
    <row r="57" spans="1:104" ht="12.75">
      <c r="A57" s="165">
        <v>15</v>
      </c>
      <c r="B57" s="166" t="s">
        <v>128</v>
      </c>
      <c r="C57" s="167" t="s">
        <v>129</v>
      </c>
      <c r="D57" s="168" t="s">
        <v>97</v>
      </c>
      <c r="E57" s="169">
        <v>7</v>
      </c>
      <c r="F57" s="169"/>
      <c r="G57" s="170">
        <f>E57*F57</f>
        <v>0</v>
      </c>
      <c r="O57" s="164">
        <v>2</v>
      </c>
      <c r="AA57" s="140">
        <v>1</v>
      </c>
      <c r="AB57" s="140">
        <v>1</v>
      </c>
      <c r="AC57" s="140">
        <v>1</v>
      </c>
      <c r="AZ57" s="140">
        <v>1</v>
      </c>
      <c r="BA57" s="140">
        <f>IF(AZ57=1,G57,0)</f>
        <v>0</v>
      </c>
      <c r="BB57" s="140">
        <f>IF(AZ57=2,G57,0)</f>
        <v>0</v>
      </c>
      <c r="BC57" s="140">
        <f>IF(AZ57=3,G57,0)</f>
        <v>0</v>
      </c>
      <c r="BD57" s="140">
        <f>IF(AZ57=4,G57,0)</f>
        <v>0</v>
      </c>
      <c r="BE57" s="140">
        <f>IF(AZ57=5,G57,0)</f>
        <v>0</v>
      </c>
      <c r="CA57" s="164">
        <v>1</v>
      </c>
      <c r="CB57" s="164">
        <v>1</v>
      </c>
      <c r="CZ57" s="140">
        <v>0</v>
      </c>
    </row>
    <row r="58" spans="1:104" ht="21.75">
      <c r="A58" s="165">
        <v>16</v>
      </c>
      <c r="B58" s="166" t="s">
        <v>130</v>
      </c>
      <c r="C58" s="167" t="s">
        <v>131</v>
      </c>
      <c r="D58" s="168" t="s">
        <v>97</v>
      </c>
      <c r="E58" s="169">
        <v>7</v>
      </c>
      <c r="F58" s="169"/>
      <c r="G58" s="170">
        <f>E58*F58</f>
        <v>0</v>
      </c>
      <c r="O58" s="164">
        <v>2</v>
      </c>
      <c r="AA58" s="140">
        <v>1</v>
      </c>
      <c r="AB58" s="140">
        <v>1</v>
      </c>
      <c r="AC58" s="140">
        <v>1</v>
      </c>
      <c r="AZ58" s="140">
        <v>1</v>
      </c>
      <c r="BA58" s="140">
        <f>IF(AZ58=1,G58,0)</f>
        <v>0</v>
      </c>
      <c r="BB58" s="140">
        <f>IF(AZ58=2,G58,0)</f>
        <v>0</v>
      </c>
      <c r="BC58" s="140">
        <f>IF(AZ58=3,G58,0)</f>
        <v>0</v>
      </c>
      <c r="BD58" s="140">
        <f>IF(AZ58=4,G58,0)</f>
        <v>0</v>
      </c>
      <c r="BE58" s="140">
        <f>IF(AZ58=5,G58,0)</f>
        <v>0</v>
      </c>
      <c r="CA58" s="164">
        <v>1</v>
      </c>
      <c r="CB58" s="164">
        <v>1</v>
      </c>
      <c r="CZ58" s="140">
        <v>0</v>
      </c>
    </row>
    <row r="59" spans="1:15" ht="12.75">
      <c r="A59" s="171"/>
      <c r="B59" s="173"/>
      <c r="C59" s="222" t="s">
        <v>132</v>
      </c>
      <c r="D59" s="223"/>
      <c r="E59" s="174">
        <v>10</v>
      </c>
      <c r="F59" s="175"/>
      <c r="G59" s="176"/>
      <c r="M59" s="172">
        <v>10</v>
      </c>
      <c r="O59" s="164"/>
    </row>
    <row r="60" spans="1:15" ht="12.75">
      <c r="A60" s="171"/>
      <c r="B60" s="173"/>
      <c r="C60" s="222" t="s">
        <v>133</v>
      </c>
      <c r="D60" s="223"/>
      <c r="E60" s="174">
        <v>-3</v>
      </c>
      <c r="F60" s="175"/>
      <c r="G60" s="176"/>
      <c r="M60" s="172" t="s">
        <v>133</v>
      </c>
      <c r="O60" s="164"/>
    </row>
    <row r="61" spans="1:104" ht="12.75">
      <c r="A61" s="165">
        <v>17</v>
      </c>
      <c r="B61" s="166" t="s">
        <v>134</v>
      </c>
      <c r="C61" s="167" t="s">
        <v>135</v>
      </c>
      <c r="D61" s="168" t="s">
        <v>97</v>
      </c>
      <c r="E61" s="169">
        <v>3</v>
      </c>
      <c r="F61" s="169"/>
      <c r="G61" s="170">
        <f aca="true" t="shared" si="0" ref="G61:G66">E61*F61</f>
        <v>0</v>
      </c>
      <c r="O61" s="164">
        <v>2</v>
      </c>
      <c r="AA61" s="140">
        <v>1</v>
      </c>
      <c r="AB61" s="140">
        <v>1</v>
      </c>
      <c r="AC61" s="140">
        <v>1</v>
      </c>
      <c r="AZ61" s="140">
        <v>1</v>
      </c>
      <c r="BA61" s="140">
        <f aca="true" t="shared" si="1" ref="BA61:BA66">IF(AZ61=1,G61,0)</f>
        <v>0</v>
      </c>
      <c r="BB61" s="140">
        <f aca="true" t="shared" si="2" ref="BB61:BB66">IF(AZ61=2,G61,0)</f>
        <v>0</v>
      </c>
      <c r="BC61" s="140">
        <f aca="true" t="shared" si="3" ref="BC61:BC66">IF(AZ61=3,G61,0)</f>
        <v>0</v>
      </c>
      <c r="BD61" s="140">
        <f aca="true" t="shared" si="4" ref="BD61:BD66">IF(AZ61=4,G61,0)</f>
        <v>0</v>
      </c>
      <c r="BE61" s="140">
        <f aca="true" t="shared" si="5" ref="BE61:BE66">IF(AZ61=5,G61,0)</f>
        <v>0</v>
      </c>
      <c r="CA61" s="164">
        <v>1</v>
      </c>
      <c r="CB61" s="164">
        <v>1</v>
      </c>
      <c r="CZ61" s="140">
        <v>0</v>
      </c>
    </row>
    <row r="62" spans="1:104" ht="12.75">
      <c r="A62" s="165">
        <v>18</v>
      </c>
      <c r="B62" s="166" t="s">
        <v>136</v>
      </c>
      <c r="C62" s="167" t="s">
        <v>137</v>
      </c>
      <c r="D62" s="168" t="s">
        <v>97</v>
      </c>
      <c r="E62" s="169">
        <v>3</v>
      </c>
      <c r="F62" s="169"/>
      <c r="G62" s="170">
        <f t="shared" si="0"/>
        <v>0</v>
      </c>
      <c r="O62" s="164">
        <v>2</v>
      </c>
      <c r="AA62" s="140">
        <v>1</v>
      </c>
      <c r="AB62" s="140">
        <v>1</v>
      </c>
      <c r="AC62" s="140">
        <v>1</v>
      </c>
      <c r="AZ62" s="140">
        <v>1</v>
      </c>
      <c r="BA62" s="140">
        <f t="shared" si="1"/>
        <v>0</v>
      </c>
      <c r="BB62" s="140">
        <f t="shared" si="2"/>
        <v>0</v>
      </c>
      <c r="BC62" s="140">
        <f t="shared" si="3"/>
        <v>0</v>
      </c>
      <c r="BD62" s="140">
        <f t="shared" si="4"/>
        <v>0</v>
      </c>
      <c r="BE62" s="140">
        <f t="shared" si="5"/>
        <v>0</v>
      </c>
      <c r="CA62" s="164">
        <v>1</v>
      </c>
      <c r="CB62" s="164">
        <v>1</v>
      </c>
      <c r="CZ62" s="140">
        <v>0</v>
      </c>
    </row>
    <row r="63" spans="1:104" ht="12.75">
      <c r="A63" s="165">
        <v>19</v>
      </c>
      <c r="B63" s="166" t="s">
        <v>138</v>
      </c>
      <c r="C63" s="167" t="s">
        <v>139</v>
      </c>
      <c r="D63" s="168" t="s">
        <v>97</v>
      </c>
      <c r="E63" s="169">
        <v>11</v>
      </c>
      <c r="F63" s="169"/>
      <c r="G63" s="170">
        <f t="shared" si="0"/>
        <v>0</v>
      </c>
      <c r="O63" s="164">
        <v>2</v>
      </c>
      <c r="AA63" s="140">
        <v>1</v>
      </c>
      <c r="AB63" s="140">
        <v>1</v>
      </c>
      <c r="AC63" s="140">
        <v>1</v>
      </c>
      <c r="AZ63" s="140">
        <v>1</v>
      </c>
      <c r="BA63" s="140">
        <f t="shared" si="1"/>
        <v>0</v>
      </c>
      <c r="BB63" s="140">
        <f t="shared" si="2"/>
        <v>0</v>
      </c>
      <c r="BC63" s="140">
        <f t="shared" si="3"/>
        <v>0</v>
      </c>
      <c r="BD63" s="140">
        <f t="shared" si="4"/>
        <v>0</v>
      </c>
      <c r="BE63" s="140">
        <f t="shared" si="5"/>
        <v>0</v>
      </c>
      <c r="CA63" s="164">
        <v>1</v>
      </c>
      <c r="CB63" s="164">
        <v>1</v>
      </c>
      <c r="CZ63" s="140">
        <v>0</v>
      </c>
    </row>
    <row r="64" spans="1:104" ht="12.75">
      <c r="A64" s="165">
        <v>20</v>
      </c>
      <c r="B64" s="166" t="s">
        <v>140</v>
      </c>
      <c r="C64" s="167" t="s">
        <v>141</v>
      </c>
      <c r="D64" s="168" t="s">
        <v>97</v>
      </c>
      <c r="E64" s="169">
        <v>6</v>
      </c>
      <c r="F64" s="169"/>
      <c r="G64" s="170">
        <f t="shared" si="0"/>
        <v>0</v>
      </c>
      <c r="O64" s="164">
        <v>2</v>
      </c>
      <c r="AA64" s="140">
        <v>1</v>
      </c>
      <c r="AB64" s="140">
        <v>1</v>
      </c>
      <c r="AC64" s="140">
        <v>1</v>
      </c>
      <c r="AZ64" s="140">
        <v>1</v>
      </c>
      <c r="BA64" s="140">
        <f t="shared" si="1"/>
        <v>0</v>
      </c>
      <c r="BB64" s="140">
        <f t="shared" si="2"/>
        <v>0</v>
      </c>
      <c r="BC64" s="140">
        <f t="shared" si="3"/>
        <v>0</v>
      </c>
      <c r="BD64" s="140">
        <f t="shared" si="4"/>
        <v>0</v>
      </c>
      <c r="BE64" s="140">
        <f t="shared" si="5"/>
        <v>0</v>
      </c>
      <c r="CA64" s="164">
        <v>1</v>
      </c>
      <c r="CB64" s="164">
        <v>1</v>
      </c>
      <c r="CZ64" s="140">
        <v>0</v>
      </c>
    </row>
    <row r="65" spans="1:104" ht="12.75">
      <c r="A65" s="165">
        <v>21</v>
      </c>
      <c r="B65" s="166" t="s">
        <v>142</v>
      </c>
      <c r="C65" s="167" t="s">
        <v>143</v>
      </c>
      <c r="D65" s="168" t="s">
        <v>97</v>
      </c>
      <c r="E65" s="169">
        <v>7</v>
      </c>
      <c r="F65" s="169"/>
      <c r="G65" s="170">
        <f t="shared" si="0"/>
        <v>0</v>
      </c>
      <c r="O65" s="164">
        <v>2</v>
      </c>
      <c r="AA65" s="140">
        <v>1</v>
      </c>
      <c r="AB65" s="140">
        <v>1</v>
      </c>
      <c r="AC65" s="140">
        <v>1</v>
      </c>
      <c r="AZ65" s="140">
        <v>1</v>
      </c>
      <c r="BA65" s="140">
        <f t="shared" si="1"/>
        <v>0</v>
      </c>
      <c r="BB65" s="140">
        <f t="shared" si="2"/>
        <v>0</v>
      </c>
      <c r="BC65" s="140">
        <f t="shared" si="3"/>
        <v>0</v>
      </c>
      <c r="BD65" s="140">
        <f t="shared" si="4"/>
        <v>0</v>
      </c>
      <c r="BE65" s="140">
        <f t="shared" si="5"/>
        <v>0</v>
      </c>
      <c r="CA65" s="164">
        <v>1</v>
      </c>
      <c r="CB65" s="164">
        <v>1</v>
      </c>
      <c r="CZ65" s="140">
        <v>0</v>
      </c>
    </row>
    <row r="66" spans="1:104" ht="12.75">
      <c r="A66" s="165">
        <v>22</v>
      </c>
      <c r="B66" s="166" t="s">
        <v>144</v>
      </c>
      <c r="C66" s="167" t="s">
        <v>145</v>
      </c>
      <c r="D66" s="168" t="s">
        <v>97</v>
      </c>
      <c r="E66" s="169">
        <v>7</v>
      </c>
      <c r="F66" s="169"/>
      <c r="G66" s="170">
        <f t="shared" si="0"/>
        <v>0</v>
      </c>
      <c r="O66" s="164">
        <v>2</v>
      </c>
      <c r="AA66" s="140">
        <v>1</v>
      </c>
      <c r="AB66" s="140">
        <v>1</v>
      </c>
      <c r="AC66" s="140">
        <v>1</v>
      </c>
      <c r="AZ66" s="140">
        <v>1</v>
      </c>
      <c r="BA66" s="140">
        <f t="shared" si="1"/>
        <v>0</v>
      </c>
      <c r="BB66" s="140">
        <f t="shared" si="2"/>
        <v>0</v>
      </c>
      <c r="BC66" s="140">
        <f t="shared" si="3"/>
        <v>0</v>
      </c>
      <c r="BD66" s="140">
        <f t="shared" si="4"/>
        <v>0</v>
      </c>
      <c r="BE66" s="140">
        <f t="shared" si="5"/>
        <v>0</v>
      </c>
      <c r="CA66" s="164">
        <v>1</v>
      </c>
      <c r="CB66" s="164">
        <v>1</v>
      </c>
      <c r="CZ66" s="140">
        <v>0</v>
      </c>
    </row>
    <row r="67" spans="1:15" ht="12.75">
      <c r="A67" s="171"/>
      <c r="B67" s="173"/>
      <c r="C67" s="222" t="s">
        <v>132</v>
      </c>
      <c r="D67" s="223"/>
      <c r="E67" s="174">
        <v>10</v>
      </c>
      <c r="F67" s="175"/>
      <c r="G67" s="176"/>
      <c r="M67" s="172">
        <v>10</v>
      </c>
      <c r="O67" s="164"/>
    </row>
    <row r="68" spans="1:15" ht="12.75">
      <c r="A68" s="171"/>
      <c r="B68" s="173"/>
      <c r="C68" s="222" t="s">
        <v>133</v>
      </c>
      <c r="D68" s="223"/>
      <c r="E68" s="174">
        <v>-3</v>
      </c>
      <c r="F68" s="175"/>
      <c r="G68" s="176"/>
      <c r="M68" s="172" t="s">
        <v>133</v>
      </c>
      <c r="O68" s="164"/>
    </row>
    <row r="69" spans="1:104" ht="12.75">
      <c r="A69" s="165">
        <v>23</v>
      </c>
      <c r="B69" s="166" t="s">
        <v>146</v>
      </c>
      <c r="C69" s="167" t="s">
        <v>147</v>
      </c>
      <c r="D69" s="168" t="s">
        <v>97</v>
      </c>
      <c r="E69" s="169">
        <v>3</v>
      </c>
      <c r="F69" s="169"/>
      <c r="G69" s="170">
        <f>E69*F69</f>
        <v>0</v>
      </c>
      <c r="O69" s="164">
        <v>2</v>
      </c>
      <c r="AA69" s="140">
        <v>1</v>
      </c>
      <c r="AB69" s="140">
        <v>1</v>
      </c>
      <c r="AC69" s="140">
        <v>1</v>
      </c>
      <c r="AZ69" s="140">
        <v>1</v>
      </c>
      <c r="BA69" s="140">
        <f>IF(AZ69=1,G69,0)</f>
        <v>0</v>
      </c>
      <c r="BB69" s="140">
        <f>IF(AZ69=2,G69,0)</f>
        <v>0</v>
      </c>
      <c r="BC69" s="140">
        <f>IF(AZ69=3,G69,0)</f>
        <v>0</v>
      </c>
      <c r="BD69" s="140">
        <f>IF(AZ69=4,G69,0)</f>
        <v>0</v>
      </c>
      <c r="BE69" s="140">
        <f>IF(AZ69=5,G69,0)</f>
        <v>0</v>
      </c>
      <c r="CA69" s="164">
        <v>1</v>
      </c>
      <c r="CB69" s="164">
        <v>1</v>
      </c>
      <c r="CZ69" s="140">
        <v>0</v>
      </c>
    </row>
    <row r="70" spans="1:104" ht="12.75">
      <c r="A70" s="165">
        <v>24</v>
      </c>
      <c r="B70" s="166" t="s">
        <v>148</v>
      </c>
      <c r="C70" s="167" t="s">
        <v>149</v>
      </c>
      <c r="D70" s="168" t="s">
        <v>97</v>
      </c>
      <c r="E70" s="169">
        <v>3</v>
      </c>
      <c r="F70" s="169"/>
      <c r="G70" s="170">
        <f>E70*F70</f>
        <v>0</v>
      </c>
      <c r="O70" s="164">
        <v>2</v>
      </c>
      <c r="AA70" s="140">
        <v>1</v>
      </c>
      <c r="AB70" s="140">
        <v>1</v>
      </c>
      <c r="AC70" s="140">
        <v>1</v>
      </c>
      <c r="AZ70" s="140">
        <v>1</v>
      </c>
      <c r="BA70" s="140">
        <f>IF(AZ70=1,G70,0)</f>
        <v>0</v>
      </c>
      <c r="BB70" s="140">
        <f>IF(AZ70=2,G70,0)</f>
        <v>0</v>
      </c>
      <c r="BC70" s="140">
        <f>IF(AZ70=3,G70,0)</f>
        <v>0</v>
      </c>
      <c r="BD70" s="140">
        <f>IF(AZ70=4,G70,0)</f>
        <v>0</v>
      </c>
      <c r="BE70" s="140">
        <f>IF(AZ70=5,G70,0)</f>
        <v>0</v>
      </c>
      <c r="CA70" s="164">
        <v>1</v>
      </c>
      <c r="CB70" s="164">
        <v>1</v>
      </c>
      <c r="CZ70" s="140">
        <v>0</v>
      </c>
    </row>
    <row r="71" spans="1:104" ht="12.75">
      <c r="A71" s="165">
        <v>25</v>
      </c>
      <c r="B71" s="166" t="s">
        <v>150</v>
      </c>
      <c r="C71" s="167" t="s">
        <v>151</v>
      </c>
      <c r="D71" s="168" t="s">
        <v>90</v>
      </c>
      <c r="E71" s="169">
        <v>11</v>
      </c>
      <c r="F71" s="169"/>
      <c r="G71" s="170">
        <f>E71*F71</f>
        <v>0</v>
      </c>
      <c r="O71" s="164">
        <v>2</v>
      </c>
      <c r="AA71" s="140">
        <v>1</v>
      </c>
      <c r="AB71" s="140">
        <v>1</v>
      </c>
      <c r="AC71" s="140">
        <v>1</v>
      </c>
      <c r="AZ71" s="140">
        <v>1</v>
      </c>
      <c r="BA71" s="140">
        <f>IF(AZ71=1,G71,0)</f>
        <v>0</v>
      </c>
      <c r="BB71" s="140">
        <f>IF(AZ71=2,G71,0)</f>
        <v>0</v>
      </c>
      <c r="BC71" s="140">
        <f>IF(AZ71=3,G71,0)</f>
        <v>0</v>
      </c>
      <c r="BD71" s="140">
        <f>IF(AZ71=4,G71,0)</f>
        <v>0</v>
      </c>
      <c r="BE71" s="140">
        <f>IF(AZ71=5,G71,0)</f>
        <v>0</v>
      </c>
      <c r="CA71" s="164">
        <v>1</v>
      </c>
      <c r="CB71" s="164">
        <v>1</v>
      </c>
      <c r="CZ71" s="140">
        <v>0</v>
      </c>
    </row>
    <row r="72" spans="1:15" ht="12.75">
      <c r="A72" s="171"/>
      <c r="B72" s="173"/>
      <c r="C72" s="222" t="s">
        <v>78</v>
      </c>
      <c r="D72" s="223"/>
      <c r="E72" s="174">
        <v>0</v>
      </c>
      <c r="F72" s="175"/>
      <c r="G72" s="176"/>
      <c r="M72" s="172" t="s">
        <v>78</v>
      </c>
      <c r="O72" s="164"/>
    </row>
    <row r="73" spans="1:15" ht="12.75">
      <c r="A73" s="171"/>
      <c r="B73" s="173"/>
      <c r="C73" s="222" t="s">
        <v>470</v>
      </c>
      <c r="D73" s="223"/>
      <c r="E73" s="174">
        <v>11</v>
      </c>
      <c r="F73" s="175"/>
      <c r="G73" s="176"/>
      <c r="M73" s="172" t="s">
        <v>152</v>
      </c>
      <c r="O73" s="164"/>
    </row>
    <row r="74" spans="1:104" ht="12.75">
      <c r="A74" s="165">
        <v>26</v>
      </c>
      <c r="B74" s="166" t="s">
        <v>153</v>
      </c>
      <c r="C74" s="167" t="s">
        <v>154</v>
      </c>
      <c r="D74" s="168" t="s">
        <v>97</v>
      </c>
      <c r="E74" s="169">
        <v>14</v>
      </c>
      <c r="F74" s="169"/>
      <c r="G74" s="170">
        <f>E74*F74</f>
        <v>0</v>
      </c>
      <c r="O74" s="164">
        <v>2</v>
      </c>
      <c r="AA74" s="140">
        <v>1</v>
      </c>
      <c r="AB74" s="140">
        <v>1</v>
      </c>
      <c r="AC74" s="140">
        <v>1</v>
      </c>
      <c r="AZ74" s="140">
        <v>1</v>
      </c>
      <c r="BA74" s="140">
        <f>IF(AZ74=1,G74,0)</f>
        <v>0</v>
      </c>
      <c r="BB74" s="140">
        <f>IF(AZ74=2,G74,0)</f>
        <v>0</v>
      </c>
      <c r="BC74" s="140">
        <f>IF(AZ74=3,G74,0)</f>
        <v>0</v>
      </c>
      <c r="BD74" s="140">
        <f>IF(AZ74=4,G74,0)</f>
        <v>0</v>
      </c>
      <c r="BE74" s="140">
        <f>IF(AZ74=5,G74,0)</f>
        <v>0</v>
      </c>
      <c r="CA74" s="164">
        <v>1</v>
      </c>
      <c r="CB74" s="164">
        <v>1</v>
      </c>
      <c r="CZ74" s="140">
        <v>0</v>
      </c>
    </row>
    <row r="75" spans="1:15" ht="12.75">
      <c r="A75" s="171"/>
      <c r="B75" s="173"/>
      <c r="C75" s="222" t="s">
        <v>78</v>
      </c>
      <c r="D75" s="223"/>
      <c r="E75" s="174">
        <v>0</v>
      </c>
      <c r="F75" s="175"/>
      <c r="G75" s="176"/>
      <c r="M75" s="172" t="s">
        <v>78</v>
      </c>
      <c r="O75" s="164"/>
    </row>
    <row r="76" spans="1:15" ht="12.75">
      <c r="A76" s="171"/>
      <c r="B76" s="173"/>
      <c r="C76" s="222" t="s">
        <v>98</v>
      </c>
      <c r="D76" s="223"/>
      <c r="E76" s="174">
        <v>11</v>
      </c>
      <c r="F76" s="175"/>
      <c r="G76" s="176"/>
      <c r="M76" s="172" t="s">
        <v>155</v>
      </c>
      <c r="O76" s="164"/>
    </row>
    <row r="77" spans="1:15" ht="12.75">
      <c r="A77" s="171"/>
      <c r="B77" s="173"/>
      <c r="C77" s="222" t="s">
        <v>107</v>
      </c>
      <c r="D77" s="223"/>
      <c r="E77" s="174">
        <v>3</v>
      </c>
      <c r="F77" s="175"/>
      <c r="G77" s="176"/>
      <c r="M77" s="172" t="s">
        <v>107</v>
      </c>
      <c r="O77" s="164"/>
    </row>
    <row r="78" spans="1:104" ht="12.75">
      <c r="A78" s="165">
        <v>27</v>
      </c>
      <c r="B78" s="166" t="s">
        <v>156</v>
      </c>
      <c r="C78" s="167" t="s">
        <v>157</v>
      </c>
      <c r="D78" s="168" t="s">
        <v>97</v>
      </c>
      <c r="E78" s="169">
        <v>11</v>
      </c>
      <c r="F78" s="169"/>
      <c r="G78" s="170">
        <f>E78*F78</f>
        <v>0</v>
      </c>
      <c r="O78" s="164">
        <v>2</v>
      </c>
      <c r="AA78" s="140">
        <v>1</v>
      </c>
      <c r="AB78" s="140">
        <v>1</v>
      </c>
      <c r="AC78" s="140">
        <v>1</v>
      </c>
      <c r="AZ78" s="140">
        <v>1</v>
      </c>
      <c r="BA78" s="140">
        <f>IF(AZ78=1,G78,0)</f>
        <v>0</v>
      </c>
      <c r="BB78" s="140">
        <f>IF(AZ78=2,G78,0)</f>
        <v>0</v>
      </c>
      <c r="BC78" s="140">
        <f>IF(AZ78=3,G78,0)</f>
        <v>0</v>
      </c>
      <c r="BD78" s="140">
        <f>IF(AZ78=4,G78,0)</f>
        <v>0</v>
      </c>
      <c r="BE78" s="140">
        <f>IF(AZ78=5,G78,0)</f>
        <v>0</v>
      </c>
      <c r="CA78" s="164">
        <v>1</v>
      </c>
      <c r="CB78" s="164">
        <v>1</v>
      </c>
      <c r="CZ78" s="140">
        <v>0</v>
      </c>
    </row>
    <row r="79" spans="1:15" ht="12.75">
      <c r="A79" s="171"/>
      <c r="B79" s="173"/>
      <c r="C79" s="222" t="s">
        <v>78</v>
      </c>
      <c r="D79" s="223"/>
      <c r="E79" s="174">
        <v>0</v>
      </c>
      <c r="F79" s="175"/>
      <c r="G79" s="176"/>
      <c r="M79" s="172" t="s">
        <v>78</v>
      </c>
      <c r="O79" s="164"/>
    </row>
    <row r="80" spans="1:15" ht="12.75">
      <c r="A80" s="171"/>
      <c r="B80" s="173"/>
      <c r="C80" s="222" t="s">
        <v>158</v>
      </c>
      <c r="D80" s="223"/>
      <c r="E80" s="174">
        <v>6</v>
      </c>
      <c r="F80" s="175"/>
      <c r="G80" s="176"/>
      <c r="M80" s="172" t="s">
        <v>158</v>
      </c>
      <c r="O80" s="164"/>
    </row>
    <row r="81" spans="1:15" ht="12.75">
      <c r="A81" s="171"/>
      <c r="B81" s="173"/>
      <c r="C81" s="222" t="s">
        <v>107</v>
      </c>
      <c r="D81" s="223"/>
      <c r="E81" s="174">
        <v>3</v>
      </c>
      <c r="F81" s="175"/>
      <c r="G81" s="176"/>
      <c r="M81" s="172" t="s">
        <v>107</v>
      </c>
      <c r="O81" s="164"/>
    </row>
    <row r="82" spans="1:15" ht="12.75">
      <c r="A82" s="171"/>
      <c r="B82" s="173"/>
      <c r="C82" s="222" t="s">
        <v>159</v>
      </c>
      <c r="D82" s="223"/>
      <c r="E82" s="174">
        <v>2</v>
      </c>
      <c r="F82" s="175"/>
      <c r="G82" s="176"/>
      <c r="M82" s="172" t="s">
        <v>159</v>
      </c>
      <c r="O82" s="164"/>
    </row>
    <row r="83" spans="1:104" ht="12.75">
      <c r="A83" s="165">
        <v>28</v>
      </c>
      <c r="B83" s="166" t="s">
        <v>160</v>
      </c>
      <c r="C83" s="167" t="s">
        <v>161</v>
      </c>
      <c r="D83" s="168" t="s">
        <v>97</v>
      </c>
      <c r="E83" s="169">
        <v>9</v>
      </c>
      <c r="F83" s="169"/>
      <c r="G83" s="170">
        <f>E83*F83</f>
        <v>0</v>
      </c>
      <c r="O83" s="164">
        <v>2</v>
      </c>
      <c r="AA83" s="140">
        <v>1</v>
      </c>
      <c r="AB83" s="140">
        <v>1</v>
      </c>
      <c r="AC83" s="140">
        <v>1</v>
      </c>
      <c r="AZ83" s="140">
        <v>1</v>
      </c>
      <c r="BA83" s="140">
        <f>IF(AZ83=1,G83,0)</f>
        <v>0</v>
      </c>
      <c r="BB83" s="140">
        <f>IF(AZ83=2,G83,0)</f>
        <v>0</v>
      </c>
      <c r="BC83" s="140">
        <f>IF(AZ83=3,G83,0)</f>
        <v>0</v>
      </c>
      <c r="BD83" s="140">
        <f>IF(AZ83=4,G83,0)</f>
        <v>0</v>
      </c>
      <c r="BE83" s="140">
        <f>IF(AZ83=5,G83,0)</f>
        <v>0</v>
      </c>
      <c r="CA83" s="164">
        <v>1</v>
      </c>
      <c r="CB83" s="164">
        <v>1</v>
      </c>
      <c r="CZ83" s="140">
        <v>0</v>
      </c>
    </row>
    <row r="84" spans="1:15" ht="12.75">
      <c r="A84" s="171"/>
      <c r="B84" s="173"/>
      <c r="C84" s="222" t="s">
        <v>78</v>
      </c>
      <c r="D84" s="223"/>
      <c r="E84" s="174">
        <v>0</v>
      </c>
      <c r="F84" s="175"/>
      <c r="G84" s="176"/>
      <c r="M84" s="172" t="s">
        <v>78</v>
      </c>
      <c r="O84" s="164"/>
    </row>
    <row r="85" spans="1:15" ht="12.75">
      <c r="A85" s="171"/>
      <c r="B85" s="173"/>
      <c r="C85" s="222" t="s">
        <v>158</v>
      </c>
      <c r="D85" s="223"/>
      <c r="E85" s="174">
        <v>7</v>
      </c>
      <c r="F85" s="175"/>
      <c r="G85" s="176"/>
      <c r="M85" s="172" t="s">
        <v>162</v>
      </c>
      <c r="O85" s="164"/>
    </row>
    <row r="86" spans="1:15" ht="12.75">
      <c r="A86" s="171"/>
      <c r="B86" s="173"/>
      <c r="C86" s="222" t="s">
        <v>159</v>
      </c>
      <c r="D86" s="223"/>
      <c r="E86" s="174">
        <v>2</v>
      </c>
      <c r="F86" s="175"/>
      <c r="G86" s="176"/>
      <c r="M86" s="172" t="s">
        <v>159</v>
      </c>
      <c r="O86" s="164"/>
    </row>
    <row r="87" spans="1:104" ht="12.75">
      <c r="A87" s="165">
        <v>29</v>
      </c>
      <c r="B87" s="166" t="s">
        <v>163</v>
      </c>
      <c r="C87" s="167" t="s">
        <v>164</v>
      </c>
      <c r="D87" s="168" t="s">
        <v>97</v>
      </c>
      <c r="E87" s="169">
        <v>15</v>
      </c>
      <c r="F87" s="169"/>
      <c r="G87" s="170">
        <f>E87*F87</f>
        <v>0</v>
      </c>
      <c r="O87" s="164">
        <v>2</v>
      </c>
      <c r="AA87" s="140">
        <v>1</v>
      </c>
      <c r="AB87" s="140">
        <v>1</v>
      </c>
      <c r="AC87" s="140">
        <v>1</v>
      </c>
      <c r="AZ87" s="140">
        <v>1</v>
      </c>
      <c r="BA87" s="140">
        <f>IF(AZ87=1,G87,0)</f>
        <v>0</v>
      </c>
      <c r="BB87" s="140">
        <f>IF(AZ87=2,G87,0)</f>
        <v>0</v>
      </c>
      <c r="BC87" s="140">
        <f>IF(AZ87=3,G87,0)</f>
        <v>0</v>
      </c>
      <c r="BD87" s="140">
        <f>IF(AZ87=4,G87,0)</f>
        <v>0</v>
      </c>
      <c r="BE87" s="140">
        <f>IF(AZ87=5,G87,0)</f>
        <v>0</v>
      </c>
      <c r="CA87" s="164">
        <v>1</v>
      </c>
      <c r="CB87" s="164">
        <v>1</v>
      </c>
      <c r="CZ87" s="140">
        <v>0</v>
      </c>
    </row>
    <row r="88" spans="1:15" ht="12.75">
      <c r="A88" s="171"/>
      <c r="B88" s="173"/>
      <c r="C88" s="222" t="s">
        <v>78</v>
      </c>
      <c r="D88" s="223"/>
      <c r="E88" s="174">
        <v>0</v>
      </c>
      <c r="F88" s="175"/>
      <c r="G88" s="176"/>
      <c r="M88" s="172" t="s">
        <v>78</v>
      </c>
      <c r="O88" s="164"/>
    </row>
    <row r="89" spans="1:15" ht="12.75">
      <c r="A89" s="171"/>
      <c r="B89" s="173"/>
      <c r="C89" s="222" t="s">
        <v>165</v>
      </c>
      <c r="D89" s="223"/>
      <c r="E89" s="174">
        <v>10</v>
      </c>
      <c r="F89" s="175"/>
      <c r="G89" s="176"/>
      <c r="M89" s="172" t="s">
        <v>165</v>
      </c>
      <c r="O89" s="164"/>
    </row>
    <row r="90" spans="1:15" ht="12.75">
      <c r="A90" s="171"/>
      <c r="B90" s="173"/>
      <c r="C90" s="222" t="s">
        <v>166</v>
      </c>
      <c r="D90" s="223"/>
      <c r="E90" s="174">
        <v>5</v>
      </c>
      <c r="F90" s="175"/>
      <c r="G90" s="176"/>
      <c r="M90" s="172" t="s">
        <v>166</v>
      </c>
      <c r="O90" s="164"/>
    </row>
    <row r="91" spans="1:104" ht="21.75">
      <c r="A91" s="165">
        <v>30</v>
      </c>
      <c r="B91" s="166" t="s">
        <v>167</v>
      </c>
      <c r="C91" s="167" t="s">
        <v>168</v>
      </c>
      <c r="D91" s="168" t="s">
        <v>97</v>
      </c>
      <c r="E91" s="169">
        <v>5</v>
      </c>
      <c r="F91" s="169"/>
      <c r="G91" s="170">
        <f>E91*F91</f>
        <v>0</v>
      </c>
      <c r="O91" s="164">
        <v>2</v>
      </c>
      <c r="AA91" s="140">
        <v>12</v>
      </c>
      <c r="AB91" s="140">
        <v>0</v>
      </c>
      <c r="AC91" s="140">
        <v>184</v>
      </c>
      <c r="AZ91" s="140">
        <v>1</v>
      </c>
      <c r="BA91" s="140">
        <f>IF(AZ91=1,G91,0)</f>
        <v>0</v>
      </c>
      <c r="BB91" s="140">
        <f>IF(AZ91=2,G91,0)</f>
        <v>0</v>
      </c>
      <c r="BC91" s="140">
        <f>IF(AZ91=3,G91,0)</f>
        <v>0</v>
      </c>
      <c r="BD91" s="140">
        <f>IF(AZ91=4,G91,0)</f>
        <v>0</v>
      </c>
      <c r="BE91" s="140">
        <f>IF(AZ91=5,G91,0)</f>
        <v>0</v>
      </c>
      <c r="CA91" s="164">
        <v>12</v>
      </c>
      <c r="CB91" s="164">
        <v>0</v>
      </c>
      <c r="CZ91" s="140">
        <v>0</v>
      </c>
    </row>
    <row r="92" spans="1:15" ht="12.75">
      <c r="A92" s="171"/>
      <c r="B92" s="173"/>
      <c r="C92" s="222" t="s">
        <v>169</v>
      </c>
      <c r="D92" s="223"/>
      <c r="E92" s="174">
        <v>5</v>
      </c>
      <c r="F92" s="175"/>
      <c r="G92" s="176"/>
      <c r="M92" s="172" t="s">
        <v>169</v>
      </c>
      <c r="O92" s="164"/>
    </row>
    <row r="93" spans="1:104" ht="12.75">
      <c r="A93" s="165">
        <v>31</v>
      </c>
      <c r="B93" s="166" t="s">
        <v>167</v>
      </c>
      <c r="C93" s="167" t="s">
        <v>170</v>
      </c>
      <c r="D93" s="168" t="s">
        <v>171</v>
      </c>
      <c r="E93" s="169">
        <v>36</v>
      </c>
      <c r="F93" s="169"/>
      <c r="G93" s="170">
        <f>E93*F93</f>
        <v>0</v>
      </c>
      <c r="O93" s="164">
        <v>2</v>
      </c>
      <c r="AA93" s="140">
        <v>12</v>
      </c>
      <c r="AB93" s="140">
        <v>0</v>
      </c>
      <c r="AC93" s="140">
        <v>3</v>
      </c>
      <c r="AZ93" s="140">
        <v>1</v>
      </c>
      <c r="BA93" s="140">
        <f>IF(AZ93=1,G93,0)</f>
        <v>0</v>
      </c>
      <c r="BB93" s="140">
        <f>IF(AZ93=2,G93,0)</f>
        <v>0</v>
      </c>
      <c r="BC93" s="140">
        <f>IF(AZ93=3,G93,0)</f>
        <v>0</v>
      </c>
      <c r="BD93" s="140">
        <f>IF(AZ93=4,G93,0)</f>
        <v>0</v>
      </c>
      <c r="BE93" s="140">
        <f>IF(AZ93=5,G93,0)</f>
        <v>0</v>
      </c>
      <c r="CA93" s="164">
        <v>12</v>
      </c>
      <c r="CB93" s="164">
        <v>0</v>
      </c>
      <c r="CZ93" s="140">
        <v>0</v>
      </c>
    </row>
    <row r="94" spans="1:15" ht="12.75">
      <c r="A94" s="171"/>
      <c r="B94" s="173"/>
      <c r="C94" s="222" t="s">
        <v>78</v>
      </c>
      <c r="D94" s="223"/>
      <c r="E94" s="174">
        <v>0</v>
      </c>
      <c r="F94" s="175"/>
      <c r="G94" s="176"/>
      <c r="M94" s="172" t="s">
        <v>78</v>
      </c>
      <c r="O94" s="164"/>
    </row>
    <row r="95" spans="1:15" ht="12.75">
      <c r="A95" s="171"/>
      <c r="B95" s="173"/>
      <c r="C95" s="222" t="s">
        <v>471</v>
      </c>
      <c r="D95" s="223"/>
      <c r="E95" s="174">
        <v>33</v>
      </c>
      <c r="F95" s="175"/>
      <c r="G95" s="176"/>
      <c r="M95" s="172" t="s">
        <v>172</v>
      </c>
      <c r="O95" s="164"/>
    </row>
    <row r="96" spans="1:15" ht="12.75">
      <c r="A96" s="171"/>
      <c r="B96" s="173"/>
      <c r="C96" s="222" t="s">
        <v>173</v>
      </c>
      <c r="D96" s="223"/>
      <c r="E96" s="174">
        <v>6</v>
      </c>
      <c r="F96" s="175"/>
      <c r="G96" s="176"/>
      <c r="M96" s="172" t="s">
        <v>173</v>
      </c>
      <c r="O96" s="164"/>
    </row>
    <row r="97" spans="1:15" ht="12.75">
      <c r="A97" s="171"/>
      <c r="B97" s="173"/>
      <c r="C97" s="222" t="s">
        <v>133</v>
      </c>
      <c r="D97" s="223"/>
      <c r="E97" s="174">
        <v>-3</v>
      </c>
      <c r="F97" s="175"/>
      <c r="G97" s="176"/>
      <c r="M97" s="172" t="s">
        <v>133</v>
      </c>
      <c r="O97" s="164"/>
    </row>
    <row r="98" spans="1:104" ht="12.75">
      <c r="A98" s="165">
        <v>32</v>
      </c>
      <c r="B98" s="166" t="s">
        <v>167</v>
      </c>
      <c r="C98" s="167" t="s">
        <v>174</v>
      </c>
      <c r="D98" s="168" t="s">
        <v>90</v>
      </c>
      <c r="E98" s="169">
        <v>11</v>
      </c>
      <c r="F98" s="169"/>
      <c r="G98" s="170">
        <f>E98*F98</f>
        <v>0</v>
      </c>
      <c r="O98" s="164">
        <v>2</v>
      </c>
      <c r="AA98" s="140">
        <v>12</v>
      </c>
      <c r="AB98" s="140">
        <v>0</v>
      </c>
      <c r="AC98" s="140">
        <v>30</v>
      </c>
      <c r="AZ98" s="140">
        <v>1</v>
      </c>
      <c r="BA98" s="140">
        <f>IF(AZ98=1,G98,0)</f>
        <v>0</v>
      </c>
      <c r="BB98" s="140">
        <f>IF(AZ98=2,G98,0)</f>
        <v>0</v>
      </c>
      <c r="BC98" s="140">
        <f>IF(AZ98=3,G98,0)</f>
        <v>0</v>
      </c>
      <c r="BD98" s="140">
        <f>IF(AZ98=4,G98,0)</f>
        <v>0</v>
      </c>
      <c r="BE98" s="140">
        <f>IF(AZ98=5,G98,0)</f>
        <v>0</v>
      </c>
      <c r="CA98" s="164">
        <v>12</v>
      </c>
      <c r="CB98" s="164">
        <v>0</v>
      </c>
      <c r="CZ98" s="140">
        <v>0</v>
      </c>
    </row>
    <row r="99" spans="1:15" ht="12.75">
      <c r="A99" s="171"/>
      <c r="B99" s="173"/>
      <c r="C99" s="222" t="s">
        <v>78</v>
      </c>
      <c r="D99" s="223"/>
      <c r="E99" s="174">
        <v>0</v>
      </c>
      <c r="F99" s="175"/>
      <c r="G99" s="176"/>
      <c r="M99" s="172" t="s">
        <v>78</v>
      </c>
      <c r="O99" s="164"/>
    </row>
    <row r="100" spans="1:15" ht="12.75">
      <c r="A100" s="171"/>
      <c r="B100" s="173"/>
      <c r="C100" s="222" t="s">
        <v>470</v>
      </c>
      <c r="D100" s="223"/>
      <c r="E100" s="174">
        <v>11</v>
      </c>
      <c r="F100" s="175"/>
      <c r="G100" s="176"/>
      <c r="M100" s="172" t="s">
        <v>152</v>
      </c>
      <c r="O100" s="164"/>
    </row>
    <row r="101" spans="1:57" ht="13.5">
      <c r="A101" s="177"/>
      <c r="B101" s="178" t="s">
        <v>68</v>
      </c>
      <c r="C101" s="179" t="str">
        <f>CONCATENATE(B7," ",C7)</f>
        <v>1 Zemní práce</v>
      </c>
      <c r="D101" s="180"/>
      <c r="E101" s="181"/>
      <c r="F101" s="182"/>
      <c r="G101" s="183">
        <f>SUM(G7:G100)</f>
        <v>0</v>
      </c>
      <c r="O101" s="164">
        <v>4</v>
      </c>
      <c r="BA101" s="184">
        <f>SUM(BA7:BA100)</f>
        <v>0</v>
      </c>
      <c r="BB101" s="184">
        <f>SUM(BB7:BB100)</f>
        <v>0</v>
      </c>
      <c r="BC101" s="184">
        <f>SUM(BC7:BC100)</f>
        <v>0</v>
      </c>
      <c r="BD101" s="184">
        <f>SUM(BD7:BD100)</f>
        <v>0</v>
      </c>
      <c r="BE101" s="184">
        <f>SUM(BE7:BE100)</f>
        <v>0</v>
      </c>
    </row>
    <row r="102" spans="1:15" ht="13.5">
      <c r="A102" s="157" t="s">
        <v>65</v>
      </c>
      <c r="B102" s="158" t="s">
        <v>175</v>
      </c>
      <c r="C102" s="159" t="s">
        <v>176</v>
      </c>
      <c r="D102" s="160"/>
      <c r="E102" s="161"/>
      <c r="F102" s="161"/>
      <c r="G102" s="162"/>
      <c r="H102" s="163"/>
      <c r="I102" s="163"/>
      <c r="O102" s="164">
        <v>1</v>
      </c>
    </row>
    <row r="103" spans="1:104" ht="21.75">
      <c r="A103" s="165">
        <v>33</v>
      </c>
      <c r="B103" s="166" t="s">
        <v>177</v>
      </c>
      <c r="C103" s="167" t="s">
        <v>178</v>
      </c>
      <c r="D103" s="168" t="s">
        <v>97</v>
      </c>
      <c r="E103" s="169">
        <v>1</v>
      </c>
      <c r="F103" s="169"/>
      <c r="G103" s="170">
        <f>E103*F103</f>
        <v>0</v>
      </c>
      <c r="O103" s="164">
        <v>2</v>
      </c>
      <c r="AA103" s="140">
        <v>12</v>
      </c>
      <c r="AB103" s="140">
        <v>0</v>
      </c>
      <c r="AC103" s="140">
        <v>161</v>
      </c>
      <c r="AZ103" s="140">
        <v>1</v>
      </c>
      <c r="BA103" s="140">
        <f>IF(AZ103=1,G103,0)</f>
        <v>0</v>
      </c>
      <c r="BB103" s="140">
        <f>IF(AZ103=2,G103,0)</f>
        <v>0</v>
      </c>
      <c r="BC103" s="140">
        <f>IF(AZ103=3,G103,0)</f>
        <v>0</v>
      </c>
      <c r="BD103" s="140">
        <f>IF(AZ103=4,G103,0)</f>
        <v>0</v>
      </c>
      <c r="BE103" s="140">
        <f>IF(AZ103=5,G103,0)</f>
        <v>0</v>
      </c>
      <c r="CA103" s="164">
        <v>12</v>
      </c>
      <c r="CB103" s="164">
        <v>0</v>
      </c>
      <c r="CZ103" s="140">
        <v>0.001</v>
      </c>
    </row>
    <row r="104" spans="1:15" ht="21.75">
      <c r="A104" s="171"/>
      <c r="B104" s="173"/>
      <c r="C104" s="222" t="s">
        <v>179</v>
      </c>
      <c r="D104" s="223"/>
      <c r="E104" s="174">
        <v>0</v>
      </c>
      <c r="F104" s="175"/>
      <c r="G104" s="176"/>
      <c r="M104" s="172" t="s">
        <v>179</v>
      </c>
      <c r="O104" s="164"/>
    </row>
    <row r="105" spans="1:15" ht="12.75">
      <c r="A105" s="171"/>
      <c r="B105" s="173"/>
      <c r="C105" s="222" t="s">
        <v>180</v>
      </c>
      <c r="D105" s="223"/>
      <c r="E105" s="174">
        <v>0</v>
      </c>
      <c r="F105" s="175"/>
      <c r="G105" s="176"/>
      <c r="M105" s="172" t="s">
        <v>180</v>
      </c>
      <c r="O105" s="164"/>
    </row>
    <row r="106" spans="1:15" ht="12.75">
      <c r="A106" s="171"/>
      <c r="B106" s="173"/>
      <c r="C106" s="222" t="s">
        <v>181</v>
      </c>
      <c r="D106" s="223"/>
      <c r="E106" s="174">
        <v>1</v>
      </c>
      <c r="F106" s="175"/>
      <c r="G106" s="176"/>
      <c r="M106" s="172" t="s">
        <v>181</v>
      </c>
      <c r="O106" s="164"/>
    </row>
    <row r="107" spans="1:104" ht="21.75">
      <c r="A107" s="165">
        <v>34</v>
      </c>
      <c r="B107" s="166" t="s">
        <v>177</v>
      </c>
      <c r="C107" s="167" t="s">
        <v>182</v>
      </c>
      <c r="D107" s="168" t="s">
        <v>97</v>
      </c>
      <c r="E107" s="169">
        <v>3</v>
      </c>
      <c r="F107" s="169"/>
      <c r="G107" s="170">
        <f>E107*F107</f>
        <v>0</v>
      </c>
      <c r="O107" s="164">
        <v>2</v>
      </c>
      <c r="AA107" s="140">
        <v>12</v>
      </c>
      <c r="AB107" s="140">
        <v>0</v>
      </c>
      <c r="AC107" s="140">
        <v>160</v>
      </c>
      <c r="AZ107" s="140">
        <v>1</v>
      </c>
      <c r="BA107" s="140">
        <f>IF(AZ107=1,G107,0)</f>
        <v>0</v>
      </c>
      <c r="BB107" s="140">
        <f>IF(AZ107=2,G107,0)</f>
        <v>0</v>
      </c>
      <c r="BC107" s="140">
        <f>IF(AZ107=3,G107,0)</f>
        <v>0</v>
      </c>
      <c r="BD107" s="140">
        <f>IF(AZ107=4,G107,0)</f>
        <v>0</v>
      </c>
      <c r="BE107" s="140">
        <f>IF(AZ107=5,G107,0)</f>
        <v>0</v>
      </c>
      <c r="CA107" s="164">
        <v>12</v>
      </c>
      <c r="CB107" s="164">
        <v>0</v>
      </c>
      <c r="CZ107" s="140">
        <v>0.001</v>
      </c>
    </row>
    <row r="108" spans="1:15" ht="21.75">
      <c r="A108" s="171"/>
      <c r="B108" s="173"/>
      <c r="C108" s="222" t="s">
        <v>179</v>
      </c>
      <c r="D108" s="223"/>
      <c r="E108" s="174">
        <v>0</v>
      </c>
      <c r="F108" s="175"/>
      <c r="G108" s="176"/>
      <c r="M108" s="172" t="s">
        <v>179</v>
      </c>
      <c r="O108" s="164"/>
    </row>
    <row r="109" spans="1:15" ht="12.75">
      <c r="A109" s="171"/>
      <c r="B109" s="173"/>
      <c r="C109" s="222" t="s">
        <v>180</v>
      </c>
      <c r="D109" s="223"/>
      <c r="E109" s="174">
        <v>0</v>
      </c>
      <c r="F109" s="175"/>
      <c r="G109" s="176"/>
      <c r="M109" s="172" t="s">
        <v>180</v>
      </c>
      <c r="O109" s="164"/>
    </row>
    <row r="110" spans="1:15" ht="12.75">
      <c r="A110" s="171"/>
      <c r="B110" s="173"/>
      <c r="C110" s="222" t="s">
        <v>183</v>
      </c>
      <c r="D110" s="223"/>
      <c r="E110" s="174">
        <v>3</v>
      </c>
      <c r="F110" s="175"/>
      <c r="G110" s="176"/>
      <c r="M110" s="172" t="s">
        <v>183</v>
      </c>
      <c r="O110" s="164"/>
    </row>
    <row r="111" spans="1:104" ht="12.75">
      <c r="A111" s="165">
        <v>35</v>
      </c>
      <c r="B111" s="166" t="s">
        <v>177</v>
      </c>
      <c r="C111" s="167" t="s">
        <v>184</v>
      </c>
      <c r="D111" s="168" t="s">
        <v>77</v>
      </c>
      <c r="E111" s="169">
        <v>671</v>
      </c>
      <c r="F111" s="169"/>
      <c r="G111" s="170">
        <f>E111*F111</f>
        <v>0</v>
      </c>
      <c r="O111" s="164">
        <v>2</v>
      </c>
      <c r="AA111" s="140">
        <v>12</v>
      </c>
      <c r="AB111" s="140">
        <v>0</v>
      </c>
      <c r="AC111" s="140">
        <v>159</v>
      </c>
      <c r="AZ111" s="140">
        <v>1</v>
      </c>
      <c r="BA111" s="140">
        <f>IF(AZ111=1,G111,0)</f>
        <v>0</v>
      </c>
      <c r="BB111" s="140">
        <f>IF(AZ111=2,G111,0)</f>
        <v>0</v>
      </c>
      <c r="BC111" s="140">
        <f>IF(AZ111=3,G111,0)</f>
        <v>0</v>
      </c>
      <c r="BD111" s="140">
        <f>IF(AZ111=4,G111,0)</f>
        <v>0</v>
      </c>
      <c r="BE111" s="140">
        <f>IF(AZ111=5,G111,0)</f>
        <v>0</v>
      </c>
      <c r="CA111" s="164">
        <v>12</v>
      </c>
      <c r="CB111" s="164">
        <v>0</v>
      </c>
      <c r="CZ111" s="140">
        <v>0</v>
      </c>
    </row>
    <row r="112" spans="1:15" ht="21.75">
      <c r="A112" s="171"/>
      <c r="B112" s="173"/>
      <c r="C112" s="222" t="s">
        <v>179</v>
      </c>
      <c r="D112" s="223"/>
      <c r="E112" s="174">
        <v>0</v>
      </c>
      <c r="F112" s="175"/>
      <c r="G112" s="176"/>
      <c r="M112" s="172" t="s">
        <v>179</v>
      </c>
      <c r="O112" s="164"/>
    </row>
    <row r="113" spans="1:15" ht="12.75">
      <c r="A113" s="171"/>
      <c r="B113" s="173"/>
      <c r="C113" s="222" t="s">
        <v>180</v>
      </c>
      <c r="D113" s="223"/>
      <c r="E113" s="174">
        <v>0</v>
      </c>
      <c r="F113" s="175"/>
      <c r="G113" s="176"/>
      <c r="M113" s="172" t="s">
        <v>180</v>
      </c>
      <c r="O113" s="164"/>
    </row>
    <row r="114" spans="1:15" ht="12.75">
      <c r="A114" s="171"/>
      <c r="B114" s="173"/>
      <c r="C114" s="222" t="s">
        <v>185</v>
      </c>
      <c r="D114" s="223"/>
      <c r="E114" s="174">
        <v>671</v>
      </c>
      <c r="F114" s="175"/>
      <c r="G114" s="176"/>
      <c r="M114" s="172" t="s">
        <v>185</v>
      </c>
      <c r="O114" s="164"/>
    </row>
    <row r="115" spans="1:104" ht="12.75">
      <c r="A115" s="165">
        <v>36</v>
      </c>
      <c r="B115" s="166" t="s">
        <v>177</v>
      </c>
      <c r="C115" s="167" t="s">
        <v>186</v>
      </c>
      <c r="D115" s="168" t="s">
        <v>97</v>
      </c>
      <c r="E115" s="169">
        <v>2</v>
      </c>
      <c r="F115" s="169"/>
      <c r="G115" s="170">
        <f>E115*F115</f>
        <v>0</v>
      </c>
      <c r="O115" s="164">
        <v>2</v>
      </c>
      <c r="AA115" s="140">
        <v>12</v>
      </c>
      <c r="AB115" s="140">
        <v>0</v>
      </c>
      <c r="AC115" s="140">
        <v>166</v>
      </c>
      <c r="AZ115" s="140">
        <v>1</v>
      </c>
      <c r="BA115" s="140">
        <f>IF(AZ115=1,G115,0)</f>
        <v>0</v>
      </c>
      <c r="BB115" s="140">
        <f>IF(AZ115=2,G115,0)</f>
        <v>0</v>
      </c>
      <c r="BC115" s="140">
        <f>IF(AZ115=3,G115,0)</f>
        <v>0</v>
      </c>
      <c r="BD115" s="140">
        <f>IF(AZ115=4,G115,0)</f>
        <v>0</v>
      </c>
      <c r="BE115" s="140">
        <f>IF(AZ115=5,G115,0)</f>
        <v>0</v>
      </c>
      <c r="CA115" s="164">
        <v>12</v>
      </c>
      <c r="CB115" s="164">
        <v>0</v>
      </c>
      <c r="CZ115" s="140">
        <v>0.001</v>
      </c>
    </row>
    <row r="116" spans="1:15" ht="21.75">
      <c r="A116" s="171"/>
      <c r="B116" s="173"/>
      <c r="C116" s="222" t="s">
        <v>179</v>
      </c>
      <c r="D116" s="223"/>
      <c r="E116" s="174">
        <v>0</v>
      </c>
      <c r="F116" s="175"/>
      <c r="G116" s="176"/>
      <c r="M116" s="172" t="s">
        <v>179</v>
      </c>
      <c r="O116" s="164"/>
    </row>
    <row r="117" spans="1:15" ht="12.75">
      <c r="A117" s="171"/>
      <c r="B117" s="173"/>
      <c r="C117" s="222" t="s">
        <v>187</v>
      </c>
      <c r="D117" s="223"/>
      <c r="E117" s="174">
        <v>2</v>
      </c>
      <c r="F117" s="175"/>
      <c r="G117" s="176"/>
      <c r="M117" s="172" t="s">
        <v>187</v>
      </c>
      <c r="O117" s="164"/>
    </row>
    <row r="118" spans="1:104" ht="21.75">
      <c r="A118" s="165">
        <v>37</v>
      </c>
      <c r="B118" s="166" t="s">
        <v>177</v>
      </c>
      <c r="C118" s="167" t="s">
        <v>188</v>
      </c>
      <c r="D118" s="168" t="s">
        <v>97</v>
      </c>
      <c r="E118" s="169">
        <v>4</v>
      </c>
      <c r="F118" s="169"/>
      <c r="G118" s="170">
        <f>E118*F118</f>
        <v>0</v>
      </c>
      <c r="O118" s="164">
        <v>2</v>
      </c>
      <c r="AA118" s="140">
        <v>12</v>
      </c>
      <c r="AB118" s="140">
        <v>0</v>
      </c>
      <c r="AC118" s="140">
        <v>70</v>
      </c>
      <c r="AZ118" s="140">
        <v>1</v>
      </c>
      <c r="BA118" s="140">
        <f>IF(AZ118=1,G118,0)</f>
        <v>0</v>
      </c>
      <c r="BB118" s="140">
        <f>IF(AZ118=2,G118,0)</f>
        <v>0</v>
      </c>
      <c r="BC118" s="140">
        <f>IF(AZ118=3,G118,0)</f>
        <v>0</v>
      </c>
      <c r="BD118" s="140">
        <f>IF(AZ118=4,G118,0)</f>
        <v>0</v>
      </c>
      <c r="BE118" s="140">
        <f>IF(AZ118=5,G118,0)</f>
        <v>0</v>
      </c>
      <c r="CA118" s="164">
        <v>12</v>
      </c>
      <c r="CB118" s="164">
        <v>0</v>
      </c>
      <c r="CZ118" s="140">
        <v>0.001</v>
      </c>
    </row>
    <row r="119" spans="1:15" ht="21.75">
      <c r="A119" s="171"/>
      <c r="B119" s="173"/>
      <c r="C119" s="222" t="s">
        <v>179</v>
      </c>
      <c r="D119" s="223"/>
      <c r="E119" s="174">
        <v>0</v>
      </c>
      <c r="F119" s="175"/>
      <c r="G119" s="176"/>
      <c r="M119" s="172" t="s">
        <v>179</v>
      </c>
      <c r="O119" s="164"/>
    </row>
    <row r="120" spans="1:15" ht="12.75">
      <c r="A120" s="171"/>
      <c r="B120" s="173"/>
      <c r="C120" s="222" t="s">
        <v>180</v>
      </c>
      <c r="D120" s="223"/>
      <c r="E120" s="174">
        <v>0</v>
      </c>
      <c r="F120" s="175"/>
      <c r="G120" s="176"/>
      <c r="M120" s="172" t="s">
        <v>180</v>
      </c>
      <c r="O120" s="164"/>
    </row>
    <row r="121" spans="1:15" ht="12.75">
      <c r="A121" s="171"/>
      <c r="B121" s="173"/>
      <c r="C121" s="222" t="s">
        <v>189</v>
      </c>
      <c r="D121" s="223"/>
      <c r="E121" s="174">
        <v>4</v>
      </c>
      <c r="F121" s="175"/>
      <c r="G121" s="176"/>
      <c r="M121" s="172" t="s">
        <v>189</v>
      </c>
      <c r="O121" s="164"/>
    </row>
    <row r="122" spans="1:104" ht="21.75">
      <c r="A122" s="165">
        <v>38</v>
      </c>
      <c r="B122" s="166" t="s">
        <v>177</v>
      </c>
      <c r="C122" s="167" t="s">
        <v>190</v>
      </c>
      <c r="D122" s="168" t="s">
        <v>97</v>
      </c>
      <c r="E122" s="169">
        <v>3</v>
      </c>
      <c r="F122" s="169"/>
      <c r="G122" s="170">
        <f>E122*F122</f>
        <v>0</v>
      </c>
      <c r="O122" s="164">
        <v>2</v>
      </c>
      <c r="AA122" s="140">
        <v>12</v>
      </c>
      <c r="AB122" s="140">
        <v>0</v>
      </c>
      <c r="AC122" s="140">
        <v>71</v>
      </c>
      <c r="AZ122" s="140">
        <v>1</v>
      </c>
      <c r="BA122" s="140">
        <f>IF(AZ122=1,G122,0)</f>
        <v>0</v>
      </c>
      <c r="BB122" s="140">
        <f>IF(AZ122=2,G122,0)</f>
        <v>0</v>
      </c>
      <c r="BC122" s="140">
        <f>IF(AZ122=3,G122,0)</f>
        <v>0</v>
      </c>
      <c r="BD122" s="140">
        <f>IF(AZ122=4,G122,0)</f>
        <v>0</v>
      </c>
      <c r="BE122" s="140">
        <f>IF(AZ122=5,G122,0)</f>
        <v>0</v>
      </c>
      <c r="CA122" s="164">
        <v>12</v>
      </c>
      <c r="CB122" s="164">
        <v>0</v>
      </c>
      <c r="CZ122" s="140">
        <v>0.001</v>
      </c>
    </row>
    <row r="123" spans="1:15" ht="21.75">
      <c r="A123" s="171"/>
      <c r="B123" s="173"/>
      <c r="C123" s="222" t="s">
        <v>179</v>
      </c>
      <c r="D123" s="223"/>
      <c r="E123" s="174">
        <v>0</v>
      </c>
      <c r="F123" s="175"/>
      <c r="G123" s="176"/>
      <c r="M123" s="172" t="s">
        <v>179</v>
      </c>
      <c r="O123" s="164"/>
    </row>
    <row r="124" spans="1:15" ht="12.75">
      <c r="A124" s="171"/>
      <c r="B124" s="173"/>
      <c r="C124" s="222" t="s">
        <v>180</v>
      </c>
      <c r="D124" s="223"/>
      <c r="E124" s="174">
        <v>0</v>
      </c>
      <c r="F124" s="175"/>
      <c r="G124" s="176"/>
      <c r="M124" s="172" t="s">
        <v>180</v>
      </c>
      <c r="O124" s="164"/>
    </row>
    <row r="125" spans="1:15" ht="12.75">
      <c r="A125" s="171"/>
      <c r="B125" s="173"/>
      <c r="C125" s="222" t="s">
        <v>183</v>
      </c>
      <c r="D125" s="223"/>
      <c r="E125" s="174">
        <v>3</v>
      </c>
      <c r="F125" s="175"/>
      <c r="G125" s="176"/>
      <c r="M125" s="172" t="s">
        <v>191</v>
      </c>
      <c r="O125" s="164"/>
    </row>
    <row r="126" spans="1:104" ht="21.75">
      <c r="A126" s="165">
        <v>39</v>
      </c>
      <c r="B126" s="166" t="s">
        <v>177</v>
      </c>
      <c r="C126" s="167" t="s">
        <v>192</v>
      </c>
      <c r="D126" s="168" t="s">
        <v>97</v>
      </c>
      <c r="E126" s="169">
        <v>2</v>
      </c>
      <c r="F126" s="169"/>
      <c r="G126" s="170">
        <f>E126*F126</f>
        <v>0</v>
      </c>
      <c r="O126" s="164">
        <v>2</v>
      </c>
      <c r="AA126" s="140">
        <v>12</v>
      </c>
      <c r="AB126" s="140">
        <v>0</v>
      </c>
      <c r="AC126" s="140">
        <v>4</v>
      </c>
      <c r="AZ126" s="140">
        <v>1</v>
      </c>
      <c r="BA126" s="140">
        <f>IF(AZ126=1,G126,0)</f>
        <v>0</v>
      </c>
      <c r="BB126" s="140">
        <f>IF(AZ126=2,G126,0)</f>
        <v>0</v>
      </c>
      <c r="BC126" s="140">
        <f>IF(AZ126=3,G126,0)</f>
        <v>0</v>
      </c>
      <c r="BD126" s="140">
        <f>IF(AZ126=4,G126,0)</f>
        <v>0</v>
      </c>
      <c r="BE126" s="140">
        <f>IF(AZ126=5,G126,0)</f>
        <v>0</v>
      </c>
      <c r="CA126" s="164">
        <v>12</v>
      </c>
      <c r="CB126" s="164">
        <v>0</v>
      </c>
      <c r="CZ126" s="140">
        <v>0.001</v>
      </c>
    </row>
    <row r="127" spans="1:15" ht="21.75">
      <c r="A127" s="171"/>
      <c r="B127" s="173"/>
      <c r="C127" s="222" t="s">
        <v>179</v>
      </c>
      <c r="D127" s="223"/>
      <c r="E127" s="174">
        <v>0</v>
      </c>
      <c r="F127" s="175"/>
      <c r="G127" s="176"/>
      <c r="M127" s="172" t="s">
        <v>179</v>
      </c>
      <c r="O127" s="164"/>
    </row>
    <row r="128" spans="1:15" ht="12.75">
      <c r="A128" s="171"/>
      <c r="B128" s="173"/>
      <c r="C128" s="222" t="s">
        <v>180</v>
      </c>
      <c r="D128" s="223"/>
      <c r="E128" s="174">
        <v>0</v>
      </c>
      <c r="F128" s="175"/>
      <c r="G128" s="176"/>
      <c r="M128" s="172" t="s">
        <v>180</v>
      </c>
      <c r="O128" s="164"/>
    </row>
    <row r="129" spans="1:15" ht="12.75">
      <c r="A129" s="171"/>
      <c r="B129" s="173"/>
      <c r="C129" s="222" t="s">
        <v>187</v>
      </c>
      <c r="D129" s="223"/>
      <c r="E129" s="174">
        <v>2</v>
      </c>
      <c r="F129" s="175"/>
      <c r="G129" s="176"/>
      <c r="M129" s="172" t="s">
        <v>183</v>
      </c>
      <c r="O129" s="164"/>
    </row>
    <row r="130" spans="1:104" ht="21.75">
      <c r="A130" s="165">
        <v>40</v>
      </c>
      <c r="B130" s="166" t="s">
        <v>177</v>
      </c>
      <c r="C130" s="167" t="s">
        <v>193</v>
      </c>
      <c r="D130" s="168" t="s">
        <v>97</v>
      </c>
      <c r="E130" s="169">
        <v>3</v>
      </c>
      <c r="F130" s="169"/>
      <c r="G130" s="170">
        <f>E130*F130</f>
        <v>0</v>
      </c>
      <c r="O130" s="164">
        <v>2</v>
      </c>
      <c r="AA130" s="140">
        <v>12</v>
      </c>
      <c r="AB130" s="140">
        <v>0</v>
      </c>
      <c r="AC130" s="140">
        <v>69</v>
      </c>
      <c r="AZ130" s="140">
        <v>1</v>
      </c>
      <c r="BA130" s="140">
        <f>IF(AZ130=1,G130,0)</f>
        <v>0</v>
      </c>
      <c r="BB130" s="140">
        <f>IF(AZ130=2,G130,0)</f>
        <v>0</v>
      </c>
      <c r="BC130" s="140">
        <f>IF(AZ130=3,G130,0)</f>
        <v>0</v>
      </c>
      <c r="BD130" s="140">
        <f>IF(AZ130=4,G130,0)</f>
        <v>0</v>
      </c>
      <c r="BE130" s="140">
        <f>IF(AZ130=5,G130,0)</f>
        <v>0</v>
      </c>
      <c r="CA130" s="164">
        <v>12</v>
      </c>
      <c r="CB130" s="164">
        <v>0</v>
      </c>
      <c r="CZ130" s="140">
        <v>0.001</v>
      </c>
    </row>
    <row r="131" spans="1:15" ht="21.75">
      <c r="A131" s="171"/>
      <c r="B131" s="173"/>
      <c r="C131" s="222" t="s">
        <v>179</v>
      </c>
      <c r="D131" s="223"/>
      <c r="E131" s="174">
        <v>0</v>
      </c>
      <c r="F131" s="175"/>
      <c r="G131" s="176"/>
      <c r="M131" s="172" t="s">
        <v>179</v>
      </c>
      <c r="O131" s="164"/>
    </row>
    <row r="132" spans="1:15" ht="12.75">
      <c r="A132" s="171"/>
      <c r="B132" s="173"/>
      <c r="C132" s="222" t="s">
        <v>180</v>
      </c>
      <c r="D132" s="223"/>
      <c r="E132" s="174">
        <v>0</v>
      </c>
      <c r="F132" s="175"/>
      <c r="G132" s="176"/>
      <c r="M132" s="172" t="s">
        <v>180</v>
      </c>
      <c r="O132" s="164"/>
    </row>
    <row r="133" spans="1:15" ht="12.75">
      <c r="A133" s="171"/>
      <c r="B133" s="173"/>
      <c r="C133" s="222" t="s">
        <v>183</v>
      </c>
      <c r="D133" s="223"/>
      <c r="E133" s="174">
        <v>3</v>
      </c>
      <c r="F133" s="175"/>
      <c r="G133" s="176"/>
      <c r="M133" s="172" t="s">
        <v>183</v>
      </c>
      <c r="O133" s="164"/>
    </row>
    <row r="134" spans="1:104" ht="21.75">
      <c r="A134" s="165">
        <v>41</v>
      </c>
      <c r="B134" s="166" t="s">
        <v>177</v>
      </c>
      <c r="C134" s="167" t="s">
        <v>194</v>
      </c>
      <c r="D134" s="168" t="s">
        <v>97</v>
      </c>
      <c r="E134" s="169">
        <v>2</v>
      </c>
      <c r="F134" s="169"/>
      <c r="G134" s="170">
        <f>E134*F134</f>
        <v>0</v>
      </c>
      <c r="O134" s="164">
        <v>2</v>
      </c>
      <c r="AA134" s="140">
        <v>12</v>
      </c>
      <c r="AB134" s="140">
        <v>0</v>
      </c>
      <c r="AC134" s="140">
        <v>72</v>
      </c>
      <c r="AZ134" s="140">
        <v>1</v>
      </c>
      <c r="BA134" s="140">
        <f>IF(AZ134=1,G134,0)</f>
        <v>0</v>
      </c>
      <c r="BB134" s="140">
        <f>IF(AZ134=2,G134,0)</f>
        <v>0</v>
      </c>
      <c r="BC134" s="140">
        <f>IF(AZ134=3,G134,0)</f>
        <v>0</v>
      </c>
      <c r="BD134" s="140">
        <f>IF(AZ134=4,G134,0)</f>
        <v>0</v>
      </c>
      <c r="BE134" s="140">
        <f>IF(AZ134=5,G134,0)</f>
        <v>0</v>
      </c>
      <c r="CA134" s="164">
        <v>12</v>
      </c>
      <c r="CB134" s="164">
        <v>0</v>
      </c>
      <c r="CZ134" s="140">
        <v>0.001</v>
      </c>
    </row>
    <row r="135" spans="1:15" ht="21.75">
      <c r="A135" s="171"/>
      <c r="B135" s="173"/>
      <c r="C135" s="222" t="s">
        <v>179</v>
      </c>
      <c r="D135" s="223"/>
      <c r="E135" s="174">
        <v>0</v>
      </c>
      <c r="F135" s="175"/>
      <c r="G135" s="176"/>
      <c r="M135" s="172" t="s">
        <v>179</v>
      </c>
      <c r="O135" s="164"/>
    </row>
    <row r="136" spans="1:15" ht="12.75">
      <c r="A136" s="171"/>
      <c r="B136" s="173"/>
      <c r="C136" s="222" t="s">
        <v>180</v>
      </c>
      <c r="D136" s="223"/>
      <c r="E136" s="174">
        <v>0</v>
      </c>
      <c r="F136" s="175"/>
      <c r="G136" s="176"/>
      <c r="M136" s="172" t="s">
        <v>180</v>
      </c>
      <c r="O136" s="164"/>
    </row>
    <row r="137" spans="1:15" ht="12.75">
      <c r="A137" s="171"/>
      <c r="B137" s="173"/>
      <c r="C137" s="222" t="s">
        <v>187</v>
      </c>
      <c r="D137" s="223"/>
      <c r="E137" s="174">
        <v>2</v>
      </c>
      <c r="F137" s="175"/>
      <c r="G137" s="176"/>
      <c r="M137" s="172" t="s">
        <v>183</v>
      </c>
      <c r="O137" s="164"/>
    </row>
    <row r="138" spans="1:104" ht="21.75">
      <c r="A138" s="165">
        <v>42</v>
      </c>
      <c r="B138" s="166" t="s">
        <v>177</v>
      </c>
      <c r="C138" s="167" t="s">
        <v>195</v>
      </c>
      <c r="D138" s="168" t="s">
        <v>171</v>
      </c>
      <c r="E138" s="169">
        <v>152</v>
      </c>
      <c r="F138" s="169"/>
      <c r="G138" s="170">
        <f>E138*F138</f>
        <v>0</v>
      </c>
      <c r="O138" s="164">
        <v>2</v>
      </c>
      <c r="AA138" s="140">
        <v>12</v>
      </c>
      <c r="AB138" s="140">
        <v>0</v>
      </c>
      <c r="AC138" s="140">
        <v>74</v>
      </c>
      <c r="AZ138" s="140">
        <v>1</v>
      </c>
      <c r="BA138" s="140">
        <f>IF(AZ138=1,G138,0)</f>
        <v>0</v>
      </c>
      <c r="BB138" s="140">
        <f>IF(AZ138=2,G138,0)</f>
        <v>0</v>
      </c>
      <c r="BC138" s="140">
        <f>IF(AZ138=3,G138,0)</f>
        <v>0</v>
      </c>
      <c r="BD138" s="140">
        <f>IF(AZ138=4,G138,0)</f>
        <v>0</v>
      </c>
      <c r="BE138" s="140">
        <f>IF(AZ138=5,G138,0)</f>
        <v>0</v>
      </c>
      <c r="CA138" s="164">
        <v>12</v>
      </c>
      <c r="CB138" s="164">
        <v>0</v>
      </c>
      <c r="CZ138" s="140">
        <v>0</v>
      </c>
    </row>
    <row r="139" spans="1:15" ht="12.75">
      <c r="A139" s="171"/>
      <c r="B139" s="173"/>
      <c r="C139" s="222" t="s">
        <v>196</v>
      </c>
      <c r="D139" s="223"/>
      <c r="E139" s="174">
        <v>0</v>
      </c>
      <c r="F139" s="175"/>
      <c r="G139" s="176"/>
      <c r="M139" s="172" t="s">
        <v>196</v>
      </c>
      <c r="O139" s="164"/>
    </row>
    <row r="140" spans="1:15" ht="12.75">
      <c r="A140" s="171"/>
      <c r="B140" s="173"/>
      <c r="C140" s="222" t="s">
        <v>197</v>
      </c>
      <c r="D140" s="223"/>
      <c r="E140" s="174">
        <v>0</v>
      </c>
      <c r="F140" s="175"/>
      <c r="G140" s="176"/>
      <c r="M140" s="172" t="s">
        <v>197</v>
      </c>
      <c r="O140" s="164"/>
    </row>
    <row r="141" spans="1:15" ht="12.75">
      <c r="A141" s="171"/>
      <c r="B141" s="173"/>
      <c r="C141" s="222" t="s">
        <v>536</v>
      </c>
      <c r="D141" s="223"/>
      <c r="E141" s="174">
        <v>152</v>
      </c>
      <c r="F141" s="175"/>
      <c r="G141" s="176"/>
      <c r="M141" s="172" t="s">
        <v>198</v>
      </c>
      <c r="O141" s="164"/>
    </row>
    <row r="142" spans="1:104" ht="21.75">
      <c r="A142" s="165">
        <v>43</v>
      </c>
      <c r="B142" s="166" t="s">
        <v>177</v>
      </c>
      <c r="C142" s="167" t="s">
        <v>199</v>
      </c>
      <c r="D142" s="168" t="s">
        <v>97</v>
      </c>
      <c r="E142" s="169">
        <v>1</v>
      </c>
      <c r="F142" s="169"/>
      <c r="G142" s="170">
        <f>E142*F142</f>
        <v>0</v>
      </c>
      <c r="O142" s="164">
        <v>2</v>
      </c>
      <c r="AA142" s="140">
        <v>12</v>
      </c>
      <c r="AB142" s="140">
        <v>0</v>
      </c>
      <c r="AC142" s="140">
        <v>167</v>
      </c>
      <c r="AZ142" s="140">
        <v>1</v>
      </c>
      <c r="BA142" s="140">
        <f>IF(AZ142=1,G142,0)</f>
        <v>0</v>
      </c>
      <c r="BB142" s="140">
        <f>IF(AZ142=2,G142,0)</f>
        <v>0</v>
      </c>
      <c r="BC142" s="140">
        <f>IF(AZ142=3,G142,0)</f>
        <v>0</v>
      </c>
      <c r="BD142" s="140">
        <f>IF(AZ142=4,G142,0)</f>
        <v>0</v>
      </c>
      <c r="BE142" s="140">
        <f>IF(AZ142=5,G142,0)</f>
        <v>0</v>
      </c>
      <c r="CA142" s="164">
        <v>12</v>
      </c>
      <c r="CB142" s="164">
        <v>0</v>
      </c>
      <c r="CZ142" s="140">
        <v>0.001</v>
      </c>
    </row>
    <row r="143" spans="1:15" ht="21.75">
      <c r="A143" s="171"/>
      <c r="B143" s="173"/>
      <c r="C143" s="222" t="s">
        <v>179</v>
      </c>
      <c r="D143" s="223"/>
      <c r="E143" s="174">
        <v>0</v>
      </c>
      <c r="F143" s="175"/>
      <c r="G143" s="176"/>
      <c r="M143" s="172" t="s">
        <v>179</v>
      </c>
      <c r="O143" s="164"/>
    </row>
    <row r="144" spans="1:15" ht="12.75">
      <c r="A144" s="171"/>
      <c r="B144" s="173"/>
      <c r="C144" s="222" t="s">
        <v>180</v>
      </c>
      <c r="D144" s="223"/>
      <c r="E144" s="174">
        <v>0</v>
      </c>
      <c r="F144" s="175"/>
      <c r="G144" s="176"/>
      <c r="M144" s="172" t="s">
        <v>180</v>
      </c>
      <c r="O144" s="164"/>
    </row>
    <row r="145" spans="1:15" ht="12.75">
      <c r="A145" s="171"/>
      <c r="B145" s="173"/>
      <c r="C145" s="222" t="s">
        <v>181</v>
      </c>
      <c r="D145" s="223"/>
      <c r="E145" s="174">
        <v>1</v>
      </c>
      <c r="F145" s="175"/>
      <c r="G145" s="176"/>
      <c r="M145" s="172" t="s">
        <v>189</v>
      </c>
      <c r="O145" s="164"/>
    </row>
    <row r="146" spans="1:104" ht="21.75">
      <c r="A146" s="165">
        <v>44</v>
      </c>
      <c r="B146" s="166" t="s">
        <v>177</v>
      </c>
      <c r="C146" s="167" t="s">
        <v>200</v>
      </c>
      <c r="D146" s="168" t="s">
        <v>97</v>
      </c>
      <c r="E146" s="169">
        <v>7</v>
      </c>
      <c r="F146" s="169"/>
      <c r="G146" s="170">
        <f>E146*F146</f>
        <v>0</v>
      </c>
      <c r="O146" s="164">
        <v>2</v>
      </c>
      <c r="AA146" s="140">
        <v>12</v>
      </c>
      <c r="AB146" s="140">
        <v>0</v>
      </c>
      <c r="AC146" s="140">
        <v>73</v>
      </c>
      <c r="AZ146" s="140">
        <v>1</v>
      </c>
      <c r="BA146" s="140">
        <f>IF(AZ146=1,G146,0)</f>
        <v>0</v>
      </c>
      <c r="BB146" s="140">
        <f>IF(AZ146=2,G146,0)</f>
        <v>0</v>
      </c>
      <c r="BC146" s="140">
        <f>IF(AZ146=3,G146,0)</f>
        <v>0</v>
      </c>
      <c r="BD146" s="140">
        <f>IF(AZ146=4,G146,0)</f>
        <v>0</v>
      </c>
      <c r="BE146" s="140">
        <f>IF(AZ146=5,G146,0)</f>
        <v>0</v>
      </c>
      <c r="CA146" s="164">
        <v>12</v>
      </c>
      <c r="CB146" s="164">
        <v>0</v>
      </c>
      <c r="CZ146" s="140">
        <v>0.001</v>
      </c>
    </row>
    <row r="147" spans="1:15" ht="21.75">
      <c r="A147" s="171"/>
      <c r="B147" s="173"/>
      <c r="C147" s="222" t="s">
        <v>179</v>
      </c>
      <c r="D147" s="223"/>
      <c r="E147" s="174">
        <v>0</v>
      </c>
      <c r="F147" s="175"/>
      <c r="G147" s="176"/>
      <c r="M147" s="172" t="s">
        <v>179</v>
      </c>
      <c r="O147" s="164"/>
    </row>
    <row r="148" spans="1:15" ht="12.75">
      <c r="A148" s="171"/>
      <c r="B148" s="173"/>
      <c r="C148" s="222" t="s">
        <v>180</v>
      </c>
      <c r="D148" s="223"/>
      <c r="E148" s="174">
        <v>0</v>
      </c>
      <c r="F148" s="175"/>
      <c r="G148" s="176"/>
      <c r="M148" s="172" t="s">
        <v>180</v>
      </c>
      <c r="O148" s="164"/>
    </row>
    <row r="149" spans="1:15" ht="12.75">
      <c r="A149" s="171"/>
      <c r="B149" s="173"/>
      <c r="C149" s="222" t="s">
        <v>535</v>
      </c>
      <c r="D149" s="223"/>
      <c r="E149" s="174">
        <v>7</v>
      </c>
      <c r="F149" s="175"/>
      <c r="G149" s="176"/>
      <c r="M149" s="172" t="s">
        <v>201</v>
      </c>
      <c r="O149" s="164"/>
    </row>
    <row r="150" spans="1:57" ht="13.5">
      <c r="A150" s="177"/>
      <c r="B150" s="178" t="s">
        <v>68</v>
      </c>
      <c r="C150" s="179" t="str">
        <f>CONCATENATE(B102," ",C102)</f>
        <v>112 Pěstební opatření</v>
      </c>
      <c r="D150" s="180"/>
      <c r="E150" s="181"/>
      <c r="F150" s="182"/>
      <c r="G150" s="183">
        <f>SUM(G102:G149)</f>
        <v>0</v>
      </c>
      <c r="O150" s="164">
        <v>4</v>
      </c>
      <c r="BA150" s="184">
        <f>SUM(BA102:BA149)</f>
        <v>0</v>
      </c>
      <c r="BB150" s="184">
        <f>SUM(BB102:BB149)</f>
        <v>0</v>
      </c>
      <c r="BC150" s="184">
        <f>SUM(BC102:BC149)</f>
        <v>0</v>
      </c>
      <c r="BD150" s="184">
        <f>SUM(BD102:BD149)</f>
        <v>0</v>
      </c>
      <c r="BE150" s="184">
        <f>SUM(BE102:BE149)</f>
        <v>0</v>
      </c>
    </row>
    <row r="151" spans="1:15" ht="13.5">
      <c r="A151" s="157" t="s">
        <v>65</v>
      </c>
      <c r="B151" s="158" t="s">
        <v>202</v>
      </c>
      <c r="C151" s="159" t="s">
        <v>203</v>
      </c>
      <c r="D151" s="160"/>
      <c r="E151" s="161"/>
      <c r="F151" s="161"/>
      <c r="G151" s="162"/>
      <c r="H151" s="163"/>
      <c r="I151" s="163"/>
      <c r="O151" s="164">
        <v>1</v>
      </c>
    </row>
    <row r="152" spans="1:104" ht="21.75">
      <c r="A152" s="165">
        <v>45</v>
      </c>
      <c r="B152" s="166" t="s">
        <v>204</v>
      </c>
      <c r="C152" s="167" t="s">
        <v>205</v>
      </c>
      <c r="D152" s="168" t="s">
        <v>77</v>
      </c>
      <c r="E152" s="169">
        <v>8478</v>
      </c>
      <c r="F152" s="169"/>
      <c r="G152" s="170">
        <f>E152*F152</f>
        <v>0</v>
      </c>
      <c r="O152" s="164">
        <v>2</v>
      </c>
      <c r="AA152" s="140">
        <v>1</v>
      </c>
      <c r="AB152" s="140">
        <v>0</v>
      </c>
      <c r="AC152" s="140">
        <v>0</v>
      </c>
      <c r="AZ152" s="140">
        <v>1</v>
      </c>
      <c r="BA152" s="140">
        <f>IF(AZ152=1,G152,0)</f>
        <v>0</v>
      </c>
      <c r="BB152" s="140">
        <f>IF(AZ152=2,G152,0)</f>
        <v>0</v>
      </c>
      <c r="BC152" s="140">
        <f>IF(AZ152=3,G152,0)</f>
        <v>0</v>
      </c>
      <c r="BD152" s="140">
        <f>IF(AZ152=4,G152,0)</f>
        <v>0</v>
      </c>
      <c r="BE152" s="140">
        <f>IF(AZ152=5,G152,0)</f>
        <v>0</v>
      </c>
      <c r="CA152" s="164">
        <v>1</v>
      </c>
      <c r="CB152" s="164">
        <v>0</v>
      </c>
      <c r="CZ152" s="140">
        <v>0</v>
      </c>
    </row>
    <row r="153" spans="1:15" ht="12.75">
      <c r="A153" s="171"/>
      <c r="B153" s="173"/>
      <c r="C153" s="222" t="s">
        <v>78</v>
      </c>
      <c r="D153" s="223"/>
      <c r="E153" s="174">
        <v>0</v>
      </c>
      <c r="F153" s="175"/>
      <c r="G153" s="176"/>
      <c r="M153" s="172" t="s">
        <v>78</v>
      </c>
      <c r="O153" s="164"/>
    </row>
    <row r="154" spans="1:15" ht="12.75">
      <c r="A154" s="171"/>
      <c r="B154" s="173"/>
      <c r="C154" s="222" t="s">
        <v>534</v>
      </c>
      <c r="D154" s="223"/>
      <c r="E154" s="174">
        <v>8478</v>
      </c>
      <c r="F154" s="175"/>
      <c r="G154" s="176"/>
      <c r="M154" s="172" t="s">
        <v>206</v>
      </c>
      <c r="O154" s="164"/>
    </row>
    <row r="155" spans="1:104" ht="21.75">
      <c r="A155" s="165">
        <v>46</v>
      </c>
      <c r="B155" s="166" t="s">
        <v>207</v>
      </c>
      <c r="C155" s="167" t="s">
        <v>208</v>
      </c>
      <c r="D155" s="168" t="s">
        <v>77</v>
      </c>
      <c r="E155" s="169">
        <v>544</v>
      </c>
      <c r="F155" s="169"/>
      <c r="G155" s="170">
        <f>E155*F155</f>
        <v>0</v>
      </c>
      <c r="O155" s="164">
        <v>2</v>
      </c>
      <c r="AA155" s="140">
        <v>1</v>
      </c>
      <c r="AB155" s="140">
        <v>1</v>
      </c>
      <c r="AC155" s="140">
        <v>1</v>
      </c>
      <c r="AZ155" s="140">
        <v>1</v>
      </c>
      <c r="BA155" s="140">
        <f>IF(AZ155=1,G155,0)</f>
        <v>0</v>
      </c>
      <c r="BB155" s="140">
        <f>IF(AZ155=2,G155,0)</f>
        <v>0</v>
      </c>
      <c r="BC155" s="140">
        <f>IF(AZ155=3,G155,0)</f>
        <v>0</v>
      </c>
      <c r="BD155" s="140">
        <f>IF(AZ155=4,G155,0)</f>
        <v>0</v>
      </c>
      <c r="BE155" s="140">
        <f>IF(AZ155=5,G155,0)</f>
        <v>0</v>
      </c>
      <c r="CA155" s="164">
        <v>1</v>
      </c>
      <c r="CB155" s="164">
        <v>1</v>
      </c>
      <c r="CZ155" s="140">
        <v>0</v>
      </c>
    </row>
    <row r="156" spans="1:15" ht="12.75">
      <c r="A156" s="171"/>
      <c r="B156" s="173"/>
      <c r="C156" s="222" t="s">
        <v>196</v>
      </c>
      <c r="D156" s="223"/>
      <c r="E156" s="174">
        <v>0</v>
      </c>
      <c r="F156" s="175"/>
      <c r="G156" s="176"/>
      <c r="M156" s="172" t="s">
        <v>196</v>
      </c>
      <c r="O156" s="164"/>
    </row>
    <row r="157" spans="1:15" ht="12.75">
      <c r="A157" s="171"/>
      <c r="B157" s="173"/>
      <c r="C157" s="222" t="s">
        <v>533</v>
      </c>
      <c r="D157" s="223"/>
      <c r="E157" s="174">
        <v>544</v>
      </c>
      <c r="F157" s="175"/>
      <c r="G157" s="176"/>
      <c r="M157" s="172" t="s">
        <v>209</v>
      </c>
      <c r="O157" s="164"/>
    </row>
    <row r="158" spans="1:104" ht="21.75">
      <c r="A158" s="165">
        <v>47</v>
      </c>
      <c r="B158" s="166" t="s">
        <v>210</v>
      </c>
      <c r="C158" s="167" t="s">
        <v>211</v>
      </c>
      <c r="D158" s="168" t="s">
        <v>77</v>
      </c>
      <c r="E158" s="169">
        <v>8584</v>
      </c>
      <c r="F158" s="169"/>
      <c r="G158" s="170">
        <f>E158*F158</f>
        <v>0</v>
      </c>
      <c r="O158" s="164">
        <v>2</v>
      </c>
      <c r="AA158" s="140">
        <v>1</v>
      </c>
      <c r="AB158" s="140">
        <v>1</v>
      </c>
      <c r="AC158" s="140">
        <v>1</v>
      </c>
      <c r="AZ158" s="140">
        <v>1</v>
      </c>
      <c r="BA158" s="140">
        <f>IF(AZ158=1,G158,0)</f>
        <v>0</v>
      </c>
      <c r="BB158" s="140">
        <f>IF(AZ158=2,G158,0)</f>
        <v>0</v>
      </c>
      <c r="BC158" s="140">
        <f>IF(AZ158=3,G158,0)</f>
        <v>0</v>
      </c>
      <c r="BD158" s="140">
        <f>IF(AZ158=4,G158,0)</f>
        <v>0</v>
      </c>
      <c r="BE158" s="140">
        <f>IF(AZ158=5,G158,0)</f>
        <v>0</v>
      </c>
      <c r="CA158" s="164">
        <v>1</v>
      </c>
      <c r="CB158" s="164">
        <v>1</v>
      </c>
      <c r="CZ158" s="140">
        <v>0</v>
      </c>
    </row>
    <row r="159" spans="1:15" ht="12.75">
      <c r="A159" s="171"/>
      <c r="B159" s="173"/>
      <c r="C159" s="222" t="s">
        <v>196</v>
      </c>
      <c r="D159" s="223"/>
      <c r="E159" s="174">
        <v>0</v>
      </c>
      <c r="F159" s="175"/>
      <c r="G159" s="176"/>
      <c r="M159" s="172" t="s">
        <v>196</v>
      </c>
      <c r="O159" s="164"/>
    </row>
    <row r="160" spans="1:15" ht="12.75">
      <c r="A160" s="171"/>
      <c r="B160" s="173"/>
      <c r="C160" s="222" t="s">
        <v>532</v>
      </c>
      <c r="D160" s="223"/>
      <c r="E160" s="174">
        <v>8584</v>
      </c>
      <c r="F160" s="175"/>
      <c r="G160" s="176"/>
      <c r="M160" s="172" t="s">
        <v>212</v>
      </c>
      <c r="O160" s="164"/>
    </row>
    <row r="161" spans="1:104" ht="21.75">
      <c r="A161" s="165">
        <v>48</v>
      </c>
      <c r="B161" s="166" t="s">
        <v>213</v>
      </c>
      <c r="C161" s="167" t="s">
        <v>214</v>
      </c>
      <c r="D161" s="168" t="s">
        <v>77</v>
      </c>
      <c r="E161" s="169">
        <v>39</v>
      </c>
      <c r="F161" s="169"/>
      <c r="G161" s="170">
        <f>E161*F161</f>
        <v>0</v>
      </c>
      <c r="O161" s="164">
        <v>2</v>
      </c>
      <c r="AA161" s="140">
        <v>1</v>
      </c>
      <c r="AB161" s="140">
        <v>1</v>
      </c>
      <c r="AC161" s="140">
        <v>1</v>
      </c>
      <c r="AZ161" s="140">
        <v>1</v>
      </c>
      <c r="BA161" s="140">
        <f>IF(AZ161=1,G161,0)</f>
        <v>0</v>
      </c>
      <c r="BB161" s="140">
        <f>IF(AZ161=2,G161,0)</f>
        <v>0</v>
      </c>
      <c r="BC161" s="140">
        <f>IF(AZ161=3,G161,0)</f>
        <v>0</v>
      </c>
      <c r="BD161" s="140">
        <f>IF(AZ161=4,G161,0)</f>
        <v>0</v>
      </c>
      <c r="BE161" s="140">
        <f>IF(AZ161=5,G161,0)</f>
        <v>0</v>
      </c>
      <c r="CA161" s="164">
        <v>1</v>
      </c>
      <c r="CB161" s="164">
        <v>1</v>
      </c>
      <c r="CZ161" s="140">
        <v>0</v>
      </c>
    </row>
    <row r="162" spans="1:15" ht="12.75">
      <c r="A162" s="171"/>
      <c r="B162" s="173"/>
      <c r="C162" s="222" t="s">
        <v>78</v>
      </c>
      <c r="D162" s="223"/>
      <c r="E162" s="174">
        <v>0</v>
      </c>
      <c r="F162" s="175"/>
      <c r="G162" s="176"/>
      <c r="M162" s="172" t="s">
        <v>78</v>
      </c>
      <c r="O162" s="164"/>
    </row>
    <row r="163" spans="1:15" ht="12.75">
      <c r="A163" s="171"/>
      <c r="B163" s="173"/>
      <c r="C163" s="222" t="s">
        <v>531</v>
      </c>
      <c r="D163" s="223"/>
      <c r="E163" s="174">
        <v>39</v>
      </c>
      <c r="F163" s="175"/>
      <c r="G163" s="176"/>
      <c r="M163" s="172" t="s">
        <v>215</v>
      </c>
      <c r="O163" s="164"/>
    </row>
    <row r="164" spans="1:104" ht="12.75">
      <c r="A164" s="165">
        <v>49</v>
      </c>
      <c r="B164" s="166" t="s">
        <v>216</v>
      </c>
      <c r="C164" s="167" t="s">
        <v>217</v>
      </c>
      <c r="D164" s="168" t="s">
        <v>77</v>
      </c>
      <c r="E164" s="169">
        <v>39</v>
      </c>
      <c r="F164" s="169"/>
      <c r="G164" s="170">
        <f>E164*F164</f>
        <v>0</v>
      </c>
      <c r="O164" s="164">
        <v>2</v>
      </c>
      <c r="AA164" s="140">
        <v>1</v>
      </c>
      <c r="AB164" s="140">
        <v>1</v>
      </c>
      <c r="AC164" s="140">
        <v>1</v>
      </c>
      <c r="AZ164" s="140">
        <v>1</v>
      </c>
      <c r="BA164" s="140">
        <f>IF(AZ164=1,G164,0)</f>
        <v>0</v>
      </c>
      <c r="BB164" s="140">
        <f>IF(AZ164=2,G164,0)</f>
        <v>0</v>
      </c>
      <c r="BC164" s="140">
        <f>IF(AZ164=3,G164,0)</f>
        <v>0</v>
      </c>
      <c r="BD164" s="140">
        <f>IF(AZ164=4,G164,0)</f>
        <v>0</v>
      </c>
      <c r="BE164" s="140">
        <f>IF(AZ164=5,G164,0)</f>
        <v>0</v>
      </c>
      <c r="CA164" s="164">
        <v>1</v>
      </c>
      <c r="CB164" s="164">
        <v>1</v>
      </c>
      <c r="CZ164" s="140">
        <v>0.00017</v>
      </c>
    </row>
    <row r="165" spans="1:15" ht="12.75">
      <c r="A165" s="171"/>
      <c r="B165" s="173"/>
      <c r="C165" s="222" t="s">
        <v>78</v>
      </c>
      <c r="D165" s="223"/>
      <c r="E165" s="174">
        <v>0</v>
      </c>
      <c r="F165" s="175"/>
      <c r="G165" s="176"/>
      <c r="M165" s="172" t="s">
        <v>78</v>
      </c>
      <c r="O165" s="164"/>
    </row>
    <row r="166" spans="1:15" ht="12.75">
      <c r="A166" s="171"/>
      <c r="B166" s="173"/>
      <c r="C166" s="222" t="s">
        <v>518</v>
      </c>
      <c r="D166" s="223"/>
      <c r="E166" s="174">
        <v>39</v>
      </c>
      <c r="F166" s="175"/>
      <c r="G166" s="176"/>
      <c r="M166" s="172" t="s">
        <v>215</v>
      </c>
      <c r="O166" s="164"/>
    </row>
    <row r="167" spans="1:104" ht="12.75">
      <c r="A167" s="165">
        <v>50</v>
      </c>
      <c r="B167" s="166" t="s">
        <v>218</v>
      </c>
      <c r="C167" s="167" t="s">
        <v>219</v>
      </c>
      <c r="D167" s="168" t="s">
        <v>77</v>
      </c>
      <c r="E167" s="169">
        <v>4292</v>
      </c>
      <c r="F167" s="169"/>
      <c r="G167" s="170">
        <f>E167*F167</f>
        <v>0</v>
      </c>
      <c r="O167" s="164">
        <v>2</v>
      </c>
      <c r="AA167" s="140">
        <v>1</v>
      </c>
      <c r="AB167" s="140">
        <v>1</v>
      </c>
      <c r="AC167" s="140">
        <v>1</v>
      </c>
      <c r="AZ167" s="140">
        <v>1</v>
      </c>
      <c r="BA167" s="140">
        <f>IF(AZ167=1,G167,0)</f>
        <v>0</v>
      </c>
      <c r="BB167" s="140">
        <f>IF(AZ167=2,G167,0)</f>
        <v>0</v>
      </c>
      <c r="BC167" s="140">
        <f>IF(AZ167=3,G167,0)</f>
        <v>0</v>
      </c>
      <c r="BD167" s="140">
        <f>IF(AZ167=4,G167,0)</f>
        <v>0</v>
      </c>
      <c r="BE167" s="140">
        <f>IF(AZ167=5,G167,0)</f>
        <v>0</v>
      </c>
      <c r="CA167" s="164">
        <v>1</v>
      </c>
      <c r="CB167" s="164">
        <v>1</v>
      </c>
      <c r="CZ167" s="140">
        <v>0</v>
      </c>
    </row>
    <row r="168" spans="1:15" ht="12.75">
      <c r="A168" s="171"/>
      <c r="B168" s="173"/>
      <c r="C168" s="222" t="s">
        <v>196</v>
      </c>
      <c r="D168" s="223"/>
      <c r="E168" s="174">
        <v>0</v>
      </c>
      <c r="F168" s="175"/>
      <c r="G168" s="176"/>
      <c r="M168" s="172" t="s">
        <v>196</v>
      </c>
      <c r="O168" s="164"/>
    </row>
    <row r="169" spans="1:15" ht="12.75">
      <c r="A169" s="171"/>
      <c r="B169" s="173"/>
      <c r="C169" s="222" t="s">
        <v>530</v>
      </c>
      <c r="D169" s="223"/>
      <c r="E169" s="174">
        <v>4292</v>
      </c>
      <c r="F169" s="175"/>
      <c r="G169" s="176"/>
      <c r="M169" s="172" t="s">
        <v>220</v>
      </c>
      <c r="O169" s="164"/>
    </row>
    <row r="170" spans="1:104" ht="12.75">
      <c r="A170" s="165">
        <v>51</v>
      </c>
      <c r="B170" s="166" t="s">
        <v>221</v>
      </c>
      <c r="C170" s="167" t="s">
        <v>222</v>
      </c>
      <c r="D170" s="168" t="s">
        <v>77</v>
      </c>
      <c r="E170" s="169">
        <v>272</v>
      </c>
      <c r="F170" s="169"/>
      <c r="G170" s="170">
        <f>E170*F170</f>
        <v>0</v>
      </c>
      <c r="O170" s="164">
        <v>2</v>
      </c>
      <c r="AA170" s="140">
        <v>1</v>
      </c>
      <c r="AB170" s="140">
        <v>1</v>
      </c>
      <c r="AC170" s="140">
        <v>1</v>
      </c>
      <c r="AZ170" s="140">
        <v>1</v>
      </c>
      <c r="BA170" s="140">
        <f>IF(AZ170=1,G170,0)</f>
        <v>0</v>
      </c>
      <c r="BB170" s="140">
        <f>IF(AZ170=2,G170,0)</f>
        <v>0</v>
      </c>
      <c r="BC170" s="140">
        <f>IF(AZ170=3,G170,0)</f>
        <v>0</v>
      </c>
      <c r="BD170" s="140">
        <f>IF(AZ170=4,G170,0)</f>
        <v>0</v>
      </c>
      <c r="BE170" s="140">
        <f>IF(AZ170=5,G170,0)</f>
        <v>0</v>
      </c>
      <c r="CA170" s="164">
        <v>1</v>
      </c>
      <c r="CB170" s="164">
        <v>1</v>
      </c>
      <c r="CZ170" s="140">
        <v>0</v>
      </c>
    </row>
    <row r="171" spans="1:15" ht="12.75">
      <c r="A171" s="171"/>
      <c r="B171" s="173"/>
      <c r="C171" s="222" t="s">
        <v>196</v>
      </c>
      <c r="D171" s="223"/>
      <c r="E171" s="174">
        <v>0</v>
      </c>
      <c r="F171" s="175"/>
      <c r="G171" s="176"/>
      <c r="M171" s="172" t="s">
        <v>196</v>
      </c>
      <c r="O171" s="164"/>
    </row>
    <row r="172" spans="1:15" ht="12.75">
      <c r="A172" s="171"/>
      <c r="B172" s="173"/>
      <c r="C172" s="222" t="s">
        <v>529</v>
      </c>
      <c r="D172" s="223"/>
      <c r="E172" s="174">
        <v>272</v>
      </c>
      <c r="F172" s="175"/>
      <c r="G172" s="176"/>
      <c r="M172" s="172" t="s">
        <v>223</v>
      </c>
      <c r="O172" s="164"/>
    </row>
    <row r="173" spans="1:104" ht="12.75">
      <c r="A173" s="165">
        <v>52</v>
      </c>
      <c r="B173" s="166" t="s">
        <v>224</v>
      </c>
      <c r="C173" s="167" t="s">
        <v>225</v>
      </c>
      <c r="D173" s="168" t="s">
        <v>77</v>
      </c>
      <c r="E173" s="169">
        <v>8258</v>
      </c>
      <c r="F173" s="169"/>
      <c r="G173" s="170">
        <f>E173*F173</f>
        <v>0</v>
      </c>
      <c r="O173" s="164">
        <v>2</v>
      </c>
      <c r="AA173" s="140">
        <v>1</v>
      </c>
      <c r="AB173" s="140">
        <v>1</v>
      </c>
      <c r="AC173" s="140">
        <v>1</v>
      </c>
      <c r="AZ173" s="140">
        <v>1</v>
      </c>
      <c r="BA173" s="140">
        <f>IF(AZ173=1,G173,0)</f>
        <v>0</v>
      </c>
      <c r="BB173" s="140">
        <f>IF(AZ173=2,G173,0)</f>
        <v>0</v>
      </c>
      <c r="BC173" s="140">
        <f>IF(AZ173=3,G173,0)</f>
        <v>0</v>
      </c>
      <c r="BD173" s="140">
        <f>IF(AZ173=4,G173,0)</f>
        <v>0</v>
      </c>
      <c r="BE173" s="140">
        <f>IF(AZ173=5,G173,0)</f>
        <v>0</v>
      </c>
      <c r="CA173" s="164">
        <v>1</v>
      </c>
      <c r="CB173" s="164">
        <v>1</v>
      </c>
      <c r="CZ173" s="140">
        <v>0</v>
      </c>
    </row>
    <row r="174" spans="1:15" ht="12.75">
      <c r="A174" s="171"/>
      <c r="B174" s="173"/>
      <c r="C174" s="222" t="s">
        <v>196</v>
      </c>
      <c r="D174" s="223"/>
      <c r="E174" s="174">
        <v>0</v>
      </c>
      <c r="F174" s="175"/>
      <c r="G174" s="176"/>
      <c r="M174" s="172" t="s">
        <v>196</v>
      </c>
      <c r="O174" s="164"/>
    </row>
    <row r="175" spans="1:15" ht="12.75">
      <c r="A175" s="171"/>
      <c r="B175" s="173"/>
      <c r="C175" s="222" t="s">
        <v>527</v>
      </c>
      <c r="D175" s="223"/>
      <c r="E175" s="174">
        <v>3694</v>
      </c>
      <c r="F175" s="175"/>
      <c r="G175" s="176"/>
      <c r="M175" s="172" t="s">
        <v>226</v>
      </c>
      <c r="O175" s="164"/>
    </row>
    <row r="176" spans="1:15" ht="12.75">
      <c r="A176" s="171"/>
      <c r="B176" s="173"/>
      <c r="C176" s="222" t="s">
        <v>528</v>
      </c>
      <c r="D176" s="223"/>
      <c r="E176" s="174">
        <v>4564</v>
      </c>
      <c r="F176" s="175"/>
      <c r="G176" s="176"/>
      <c r="M176" s="172" t="s">
        <v>227</v>
      </c>
      <c r="O176" s="164"/>
    </row>
    <row r="177" spans="1:104" ht="21.75">
      <c r="A177" s="165">
        <v>53</v>
      </c>
      <c r="B177" s="166" t="s">
        <v>228</v>
      </c>
      <c r="C177" s="167" t="s">
        <v>229</v>
      </c>
      <c r="D177" s="168" t="s">
        <v>77</v>
      </c>
      <c r="E177" s="169">
        <v>4564</v>
      </c>
      <c r="F177" s="169"/>
      <c r="G177" s="170">
        <f>E177*F177</f>
        <v>0</v>
      </c>
      <c r="O177" s="164">
        <v>2</v>
      </c>
      <c r="AA177" s="140">
        <v>1</v>
      </c>
      <c r="AB177" s="140">
        <v>1</v>
      </c>
      <c r="AC177" s="140">
        <v>1</v>
      </c>
      <c r="AZ177" s="140">
        <v>1</v>
      </c>
      <c r="BA177" s="140">
        <f>IF(AZ177=1,G177,0)</f>
        <v>0</v>
      </c>
      <c r="BB177" s="140">
        <f>IF(AZ177=2,G177,0)</f>
        <v>0</v>
      </c>
      <c r="BC177" s="140">
        <f>IF(AZ177=3,G177,0)</f>
        <v>0</v>
      </c>
      <c r="BD177" s="140">
        <f>IF(AZ177=4,G177,0)</f>
        <v>0</v>
      </c>
      <c r="BE177" s="140">
        <f>IF(AZ177=5,G177,0)</f>
        <v>0</v>
      </c>
      <c r="CA177" s="164">
        <v>1</v>
      </c>
      <c r="CB177" s="164">
        <v>1</v>
      </c>
      <c r="CZ177" s="140">
        <v>0</v>
      </c>
    </row>
    <row r="178" spans="1:15" ht="12.75">
      <c r="A178" s="171"/>
      <c r="B178" s="173"/>
      <c r="C178" s="222" t="s">
        <v>196</v>
      </c>
      <c r="D178" s="223"/>
      <c r="E178" s="174">
        <v>0</v>
      </c>
      <c r="F178" s="175"/>
      <c r="G178" s="176"/>
      <c r="M178" s="172" t="s">
        <v>196</v>
      </c>
      <c r="O178" s="164"/>
    </row>
    <row r="179" spans="1:15" ht="12.75">
      <c r="A179" s="171"/>
      <c r="B179" s="173"/>
      <c r="C179" s="222" t="s">
        <v>526</v>
      </c>
      <c r="D179" s="223"/>
      <c r="E179" s="174">
        <v>4564</v>
      </c>
      <c r="F179" s="175"/>
      <c r="G179" s="176"/>
      <c r="M179" s="172" t="s">
        <v>230</v>
      </c>
      <c r="O179" s="164"/>
    </row>
    <row r="180" spans="1:104" ht="12.75">
      <c r="A180" s="165">
        <v>54</v>
      </c>
      <c r="B180" s="166" t="s">
        <v>231</v>
      </c>
      <c r="C180" s="167" t="s">
        <v>232</v>
      </c>
      <c r="D180" s="168" t="s">
        <v>97</v>
      </c>
      <c r="E180" s="169">
        <v>6520</v>
      </c>
      <c r="F180" s="169"/>
      <c r="G180" s="170">
        <f>E180*F180</f>
        <v>0</v>
      </c>
      <c r="O180" s="164">
        <v>2</v>
      </c>
      <c r="AA180" s="140">
        <v>1</v>
      </c>
      <c r="AB180" s="140">
        <v>1</v>
      </c>
      <c r="AC180" s="140">
        <v>1</v>
      </c>
      <c r="AZ180" s="140">
        <v>1</v>
      </c>
      <c r="BA180" s="140">
        <f>IF(AZ180=1,G180,0)</f>
        <v>0</v>
      </c>
      <c r="BB180" s="140">
        <f>IF(AZ180=2,G180,0)</f>
        <v>0</v>
      </c>
      <c r="BC180" s="140">
        <f>IF(AZ180=3,G180,0)</f>
        <v>0</v>
      </c>
      <c r="BD180" s="140">
        <f>IF(AZ180=4,G180,0)</f>
        <v>0</v>
      </c>
      <c r="BE180" s="140">
        <f>IF(AZ180=5,G180,0)</f>
        <v>0</v>
      </c>
      <c r="CA180" s="164">
        <v>1</v>
      </c>
      <c r="CB180" s="164">
        <v>1</v>
      </c>
      <c r="CZ180" s="140">
        <v>0</v>
      </c>
    </row>
    <row r="181" spans="1:15" ht="12.75">
      <c r="A181" s="171"/>
      <c r="B181" s="173"/>
      <c r="C181" s="222" t="s">
        <v>196</v>
      </c>
      <c r="D181" s="223"/>
      <c r="E181" s="174">
        <v>0</v>
      </c>
      <c r="F181" s="175"/>
      <c r="G181" s="176"/>
      <c r="M181" s="172" t="s">
        <v>196</v>
      </c>
      <c r="O181" s="164"/>
    </row>
    <row r="182" spans="1:15" ht="12.75">
      <c r="A182" s="171"/>
      <c r="B182" s="173"/>
      <c r="C182" s="222" t="s">
        <v>525</v>
      </c>
      <c r="D182" s="223"/>
      <c r="E182" s="174">
        <v>6520</v>
      </c>
      <c r="F182" s="175"/>
      <c r="G182" s="176"/>
      <c r="M182" s="172" t="s">
        <v>233</v>
      </c>
      <c r="O182" s="164"/>
    </row>
    <row r="183" spans="1:104" ht="21.75">
      <c r="A183" s="165">
        <v>55</v>
      </c>
      <c r="B183" s="166" t="s">
        <v>234</v>
      </c>
      <c r="C183" s="167" t="s">
        <v>235</v>
      </c>
      <c r="D183" s="168" t="s">
        <v>97</v>
      </c>
      <c r="E183" s="169">
        <v>6</v>
      </c>
      <c r="F183" s="169"/>
      <c r="G183" s="170">
        <f>E183*F183</f>
        <v>0</v>
      </c>
      <c r="O183" s="164">
        <v>2</v>
      </c>
      <c r="AA183" s="140">
        <v>1</v>
      </c>
      <c r="AB183" s="140">
        <v>1</v>
      </c>
      <c r="AC183" s="140">
        <v>1</v>
      </c>
      <c r="AZ183" s="140">
        <v>1</v>
      </c>
      <c r="BA183" s="140">
        <f>IF(AZ183=1,G183,0)</f>
        <v>0</v>
      </c>
      <c r="BB183" s="140">
        <f>IF(AZ183=2,G183,0)</f>
        <v>0</v>
      </c>
      <c r="BC183" s="140">
        <f>IF(AZ183=3,G183,0)</f>
        <v>0</v>
      </c>
      <c r="BD183" s="140">
        <f>IF(AZ183=4,G183,0)</f>
        <v>0</v>
      </c>
      <c r="BE183" s="140">
        <f>IF(AZ183=5,G183,0)</f>
        <v>0</v>
      </c>
      <c r="CA183" s="164">
        <v>1</v>
      </c>
      <c r="CB183" s="164">
        <v>1</v>
      </c>
      <c r="CZ183" s="140">
        <v>0</v>
      </c>
    </row>
    <row r="184" spans="1:15" ht="12.75">
      <c r="A184" s="171"/>
      <c r="B184" s="173"/>
      <c r="C184" s="222" t="s">
        <v>196</v>
      </c>
      <c r="D184" s="223"/>
      <c r="E184" s="174">
        <v>0</v>
      </c>
      <c r="F184" s="175"/>
      <c r="G184" s="176"/>
      <c r="M184" s="172" t="s">
        <v>196</v>
      </c>
      <c r="O184" s="164"/>
    </row>
    <row r="185" spans="1:15" ht="12.75">
      <c r="A185" s="171"/>
      <c r="B185" s="173"/>
      <c r="C185" s="222" t="s">
        <v>236</v>
      </c>
      <c r="D185" s="223"/>
      <c r="E185" s="174">
        <v>6</v>
      </c>
      <c r="F185" s="175"/>
      <c r="G185" s="176"/>
      <c r="M185" s="172" t="s">
        <v>236</v>
      </c>
      <c r="O185" s="164"/>
    </row>
    <row r="186" spans="1:104" ht="21.75">
      <c r="A186" s="165">
        <v>56</v>
      </c>
      <c r="B186" s="166" t="s">
        <v>237</v>
      </c>
      <c r="C186" s="167" t="s">
        <v>238</v>
      </c>
      <c r="D186" s="168" t="s">
        <v>97</v>
      </c>
      <c r="E186" s="169">
        <v>152</v>
      </c>
      <c r="F186" s="169"/>
      <c r="G186" s="170">
        <f>E186*F186</f>
        <v>0</v>
      </c>
      <c r="O186" s="164">
        <v>2</v>
      </c>
      <c r="AA186" s="140">
        <v>1</v>
      </c>
      <c r="AB186" s="140">
        <v>1</v>
      </c>
      <c r="AC186" s="140">
        <v>1</v>
      </c>
      <c r="AZ186" s="140">
        <v>1</v>
      </c>
      <c r="BA186" s="140">
        <f>IF(AZ186=1,G186,0)</f>
        <v>0</v>
      </c>
      <c r="BB186" s="140">
        <f>IF(AZ186=2,G186,0)</f>
        <v>0</v>
      </c>
      <c r="BC186" s="140">
        <f>IF(AZ186=3,G186,0)</f>
        <v>0</v>
      </c>
      <c r="BD186" s="140">
        <f>IF(AZ186=4,G186,0)</f>
        <v>0</v>
      </c>
      <c r="BE186" s="140">
        <f>IF(AZ186=5,G186,0)</f>
        <v>0</v>
      </c>
      <c r="CA186" s="164">
        <v>1</v>
      </c>
      <c r="CB186" s="164">
        <v>1</v>
      </c>
      <c r="CZ186" s="140">
        <v>0</v>
      </c>
    </row>
    <row r="187" spans="1:15" ht="12.75">
      <c r="A187" s="171"/>
      <c r="B187" s="173"/>
      <c r="C187" s="222" t="s">
        <v>196</v>
      </c>
      <c r="D187" s="223"/>
      <c r="E187" s="174">
        <v>0</v>
      </c>
      <c r="F187" s="175"/>
      <c r="G187" s="176"/>
      <c r="M187" s="172" t="s">
        <v>196</v>
      </c>
      <c r="O187" s="164"/>
    </row>
    <row r="188" spans="1:15" ht="12.75">
      <c r="A188" s="171"/>
      <c r="B188" s="173"/>
      <c r="C188" s="222" t="s">
        <v>500</v>
      </c>
      <c r="D188" s="223"/>
      <c r="E188" s="174">
        <v>75</v>
      </c>
      <c r="F188" s="175"/>
      <c r="G188" s="176"/>
      <c r="M188" s="172" t="s">
        <v>239</v>
      </c>
      <c r="O188" s="164"/>
    </row>
    <row r="189" spans="1:15" ht="12.75">
      <c r="A189" s="171"/>
      <c r="B189" s="173"/>
      <c r="C189" s="222" t="s">
        <v>501</v>
      </c>
      <c r="D189" s="223"/>
      <c r="E189" s="174">
        <v>77</v>
      </c>
      <c r="F189" s="175"/>
      <c r="G189" s="176"/>
      <c r="M189" s="172" t="s">
        <v>240</v>
      </c>
      <c r="O189" s="164"/>
    </row>
    <row r="190" spans="1:104" ht="12.75">
      <c r="A190" s="165">
        <v>57</v>
      </c>
      <c r="B190" s="166" t="s">
        <v>241</v>
      </c>
      <c r="C190" s="167" t="s">
        <v>242</v>
      </c>
      <c r="D190" s="168" t="s">
        <v>77</v>
      </c>
      <c r="E190" s="169">
        <v>3694</v>
      </c>
      <c r="F190" s="169"/>
      <c r="G190" s="170">
        <f>E190*F190</f>
        <v>0</v>
      </c>
      <c r="O190" s="164">
        <v>2</v>
      </c>
      <c r="AA190" s="140">
        <v>1</v>
      </c>
      <c r="AB190" s="140">
        <v>1</v>
      </c>
      <c r="AC190" s="140">
        <v>1</v>
      </c>
      <c r="AZ190" s="140">
        <v>1</v>
      </c>
      <c r="BA190" s="140">
        <f>IF(AZ190=1,G190,0)</f>
        <v>0</v>
      </c>
      <c r="BB190" s="140">
        <f>IF(AZ190=2,G190,0)</f>
        <v>0</v>
      </c>
      <c r="BC190" s="140">
        <f>IF(AZ190=3,G190,0)</f>
        <v>0</v>
      </c>
      <c r="BD190" s="140">
        <f>IF(AZ190=4,G190,0)</f>
        <v>0</v>
      </c>
      <c r="BE190" s="140">
        <f>IF(AZ190=5,G190,0)</f>
        <v>0</v>
      </c>
      <c r="CA190" s="164">
        <v>1</v>
      </c>
      <c r="CB190" s="164">
        <v>1</v>
      </c>
      <c r="CZ190" s="140">
        <v>0</v>
      </c>
    </row>
    <row r="191" spans="1:15" ht="12.75">
      <c r="A191" s="171"/>
      <c r="B191" s="173"/>
      <c r="C191" s="222" t="s">
        <v>196</v>
      </c>
      <c r="D191" s="223"/>
      <c r="E191" s="174">
        <v>0</v>
      </c>
      <c r="F191" s="175"/>
      <c r="G191" s="176"/>
      <c r="M191" s="172" t="s">
        <v>196</v>
      </c>
      <c r="O191" s="164"/>
    </row>
    <row r="192" spans="1:15" ht="12.75">
      <c r="A192" s="171"/>
      <c r="B192" s="173"/>
      <c r="C192" s="222" t="s">
        <v>510</v>
      </c>
      <c r="D192" s="223"/>
      <c r="E192" s="174">
        <v>3694</v>
      </c>
      <c r="F192" s="175"/>
      <c r="G192" s="176"/>
      <c r="M192" s="172" t="s">
        <v>243</v>
      </c>
      <c r="O192" s="164"/>
    </row>
    <row r="193" spans="1:104" ht="21.75">
      <c r="A193" s="165">
        <v>58</v>
      </c>
      <c r="B193" s="166" t="s">
        <v>244</v>
      </c>
      <c r="C193" s="167" t="s">
        <v>245</v>
      </c>
      <c r="D193" s="168" t="s">
        <v>77</v>
      </c>
      <c r="E193" s="169">
        <v>4564</v>
      </c>
      <c r="F193" s="169"/>
      <c r="G193" s="170">
        <f>E193*F193</f>
        <v>0</v>
      </c>
      <c r="O193" s="164">
        <v>2</v>
      </c>
      <c r="AA193" s="140">
        <v>1</v>
      </c>
      <c r="AB193" s="140">
        <v>1</v>
      </c>
      <c r="AC193" s="140">
        <v>1</v>
      </c>
      <c r="AZ193" s="140">
        <v>1</v>
      </c>
      <c r="BA193" s="140">
        <f>IF(AZ193=1,G193,0)</f>
        <v>0</v>
      </c>
      <c r="BB193" s="140">
        <f>IF(AZ193=2,G193,0)</f>
        <v>0</v>
      </c>
      <c r="BC193" s="140">
        <f>IF(AZ193=3,G193,0)</f>
        <v>0</v>
      </c>
      <c r="BD193" s="140">
        <f>IF(AZ193=4,G193,0)</f>
        <v>0</v>
      </c>
      <c r="BE193" s="140">
        <f>IF(AZ193=5,G193,0)</f>
        <v>0</v>
      </c>
      <c r="CA193" s="164">
        <v>1</v>
      </c>
      <c r="CB193" s="164">
        <v>1</v>
      </c>
      <c r="CZ193" s="140">
        <v>0</v>
      </c>
    </row>
    <row r="194" spans="1:15" ht="12.75">
      <c r="A194" s="171"/>
      <c r="B194" s="173"/>
      <c r="C194" s="222" t="s">
        <v>196</v>
      </c>
      <c r="D194" s="223"/>
      <c r="E194" s="174">
        <v>0</v>
      </c>
      <c r="F194" s="175"/>
      <c r="G194" s="176"/>
      <c r="M194" s="172" t="s">
        <v>196</v>
      </c>
      <c r="O194" s="164"/>
    </row>
    <row r="195" spans="1:15" ht="12.75">
      <c r="A195" s="171"/>
      <c r="B195" s="173"/>
      <c r="C195" s="222" t="s">
        <v>499</v>
      </c>
      <c r="D195" s="223"/>
      <c r="E195" s="174">
        <v>4564</v>
      </c>
      <c r="F195" s="175"/>
      <c r="G195" s="176"/>
      <c r="M195" s="172" t="s">
        <v>246</v>
      </c>
      <c r="O195" s="164"/>
    </row>
    <row r="196" spans="1:104" ht="12.75">
      <c r="A196" s="165">
        <v>59</v>
      </c>
      <c r="B196" s="166" t="s">
        <v>247</v>
      </c>
      <c r="C196" s="167" t="s">
        <v>248</v>
      </c>
      <c r="D196" s="168" t="s">
        <v>77</v>
      </c>
      <c r="E196" s="169">
        <v>3694</v>
      </c>
      <c r="F196" s="169"/>
      <c r="G196" s="170">
        <f>E196*F196</f>
        <v>0</v>
      </c>
      <c r="O196" s="164">
        <v>2</v>
      </c>
      <c r="AA196" s="140">
        <v>1</v>
      </c>
      <c r="AB196" s="140">
        <v>1</v>
      </c>
      <c r="AC196" s="140">
        <v>1</v>
      </c>
      <c r="AZ196" s="140">
        <v>1</v>
      </c>
      <c r="BA196" s="140">
        <f>IF(AZ196=1,G196,0)</f>
        <v>0</v>
      </c>
      <c r="BB196" s="140">
        <f>IF(AZ196=2,G196,0)</f>
        <v>0</v>
      </c>
      <c r="BC196" s="140">
        <f>IF(AZ196=3,G196,0)</f>
        <v>0</v>
      </c>
      <c r="BD196" s="140">
        <f>IF(AZ196=4,G196,0)</f>
        <v>0</v>
      </c>
      <c r="BE196" s="140">
        <f>IF(AZ196=5,G196,0)</f>
        <v>0</v>
      </c>
      <c r="CA196" s="164">
        <v>1</v>
      </c>
      <c r="CB196" s="164">
        <v>1</v>
      </c>
      <c r="CZ196" s="140">
        <v>0</v>
      </c>
    </row>
    <row r="197" spans="1:15" ht="12.75">
      <c r="A197" s="171"/>
      <c r="B197" s="173"/>
      <c r="C197" s="222" t="s">
        <v>196</v>
      </c>
      <c r="D197" s="223"/>
      <c r="E197" s="174">
        <v>0</v>
      </c>
      <c r="F197" s="175"/>
      <c r="G197" s="176"/>
      <c r="M197" s="172" t="s">
        <v>196</v>
      </c>
      <c r="O197" s="164"/>
    </row>
    <row r="198" spans="1:15" ht="12.75">
      <c r="A198" s="171"/>
      <c r="B198" s="173"/>
      <c r="C198" s="222" t="s">
        <v>510</v>
      </c>
      <c r="D198" s="223"/>
      <c r="E198" s="174">
        <v>3694</v>
      </c>
      <c r="F198" s="175"/>
      <c r="G198" s="176"/>
      <c r="M198" s="172" t="s">
        <v>243</v>
      </c>
      <c r="O198" s="164"/>
    </row>
    <row r="199" spans="1:104" ht="21.75">
      <c r="A199" s="165">
        <v>60</v>
      </c>
      <c r="B199" s="166" t="s">
        <v>249</v>
      </c>
      <c r="C199" s="167" t="s">
        <v>250</v>
      </c>
      <c r="D199" s="168" t="s">
        <v>97</v>
      </c>
      <c r="E199" s="169">
        <v>6520</v>
      </c>
      <c r="F199" s="169"/>
      <c r="G199" s="170">
        <f>E199*F199</f>
        <v>0</v>
      </c>
      <c r="O199" s="164">
        <v>2</v>
      </c>
      <c r="AA199" s="140">
        <v>1</v>
      </c>
      <c r="AB199" s="140">
        <v>1</v>
      </c>
      <c r="AC199" s="140">
        <v>1</v>
      </c>
      <c r="AZ199" s="140">
        <v>1</v>
      </c>
      <c r="BA199" s="140">
        <f>IF(AZ199=1,G199,0)</f>
        <v>0</v>
      </c>
      <c r="BB199" s="140">
        <f>IF(AZ199=2,G199,0)</f>
        <v>0</v>
      </c>
      <c r="BC199" s="140">
        <f>IF(AZ199=3,G199,0)</f>
        <v>0</v>
      </c>
      <c r="BD199" s="140">
        <f>IF(AZ199=4,G199,0)</f>
        <v>0</v>
      </c>
      <c r="BE199" s="140">
        <f>IF(AZ199=5,G199,0)</f>
        <v>0</v>
      </c>
      <c r="CA199" s="164">
        <v>1</v>
      </c>
      <c r="CB199" s="164">
        <v>1</v>
      </c>
      <c r="CZ199" s="140">
        <v>0</v>
      </c>
    </row>
    <row r="200" spans="1:15" ht="12.75">
      <c r="A200" s="171"/>
      <c r="B200" s="173"/>
      <c r="C200" s="222" t="s">
        <v>196</v>
      </c>
      <c r="D200" s="223"/>
      <c r="E200" s="174">
        <v>0</v>
      </c>
      <c r="F200" s="175"/>
      <c r="G200" s="176"/>
      <c r="M200" s="172" t="s">
        <v>196</v>
      </c>
      <c r="O200" s="164"/>
    </row>
    <row r="201" spans="1:15" ht="12.75">
      <c r="A201" s="171"/>
      <c r="B201" s="173"/>
      <c r="C201" s="222" t="s">
        <v>524</v>
      </c>
      <c r="D201" s="223"/>
      <c r="E201" s="174">
        <v>6520</v>
      </c>
      <c r="F201" s="175"/>
      <c r="G201" s="176"/>
      <c r="M201" s="172" t="s">
        <v>251</v>
      </c>
      <c r="O201" s="164"/>
    </row>
    <row r="202" spans="1:104" ht="21.75">
      <c r="A202" s="165">
        <v>61</v>
      </c>
      <c r="B202" s="166" t="s">
        <v>252</v>
      </c>
      <c r="C202" s="167" t="s">
        <v>253</v>
      </c>
      <c r="D202" s="168" t="s">
        <v>97</v>
      </c>
      <c r="E202" s="169">
        <v>6</v>
      </c>
      <c r="F202" s="169"/>
      <c r="G202" s="170">
        <f>E202*F202</f>
        <v>0</v>
      </c>
      <c r="O202" s="164">
        <v>2</v>
      </c>
      <c r="AA202" s="140">
        <v>1</v>
      </c>
      <c r="AB202" s="140">
        <v>1</v>
      </c>
      <c r="AC202" s="140">
        <v>1</v>
      </c>
      <c r="AZ202" s="140">
        <v>1</v>
      </c>
      <c r="BA202" s="140">
        <f>IF(AZ202=1,G202,0)</f>
        <v>0</v>
      </c>
      <c r="BB202" s="140">
        <f>IF(AZ202=2,G202,0)</f>
        <v>0</v>
      </c>
      <c r="BC202" s="140">
        <f>IF(AZ202=3,G202,0)</f>
        <v>0</v>
      </c>
      <c r="BD202" s="140">
        <f>IF(AZ202=4,G202,0)</f>
        <v>0</v>
      </c>
      <c r="BE202" s="140">
        <f>IF(AZ202=5,G202,0)</f>
        <v>0</v>
      </c>
      <c r="CA202" s="164">
        <v>1</v>
      </c>
      <c r="CB202" s="164">
        <v>1</v>
      </c>
      <c r="CZ202" s="140">
        <v>0</v>
      </c>
    </row>
    <row r="203" spans="1:15" ht="12.75">
      <c r="A203" s="171"/>
      <c r="B203" s="173"/>
      <c r="C203" s="222" t="s">
        <v>196</v>
      </c>
      <c r="D203" s="223"/>
      <c r="E203" s="174">
        <v>0</v>
      </c>
      <c r="F203" s="175"/>
      <c r="G203" s="176"/>
      <c r="M203" s="172" t="s">
        <v>196</v>
      </c>
      <c r="O203" s="164"/>
    </row>
    <row r="204" spans="1:15" ht="12.75">
      <c r="A204" s="171"/>
      <c r="B204" s="173"/>
      <c r="C204" s="222" t="s">
        <v>254</v>
      </c>
      <c r="D204" s="223"/>
      <c r="E204" s="174">
        <v>6</v>
      </c>
      <c r="F204" s="175"/>
      <c r="G204" s="176"/>
      <c r="M204" s="172" t="s">
        <v>254</v>
      </c>
      <c r="O204" s="164"/>
    </row>
    <row r="205" spans="1:104" ht="21.75">
      <c r="A205" s="165">
        <v>62</v>
      </c>
      <c r="B205" s="166" t="s">
        <v>255</v>
      </c>
      <c r="C205" s="167" t="s">
        <v>256</v>
      </c>
      <c r="D205" s="168" t="s">
        <v>97</v>
      </c>
      <c r="E205" s="169">
        <v>152</v>
      </c>
      <c r="F205" s="169"/>
      <c r="G205" s="170">
        <f>E205*F205</f>
        <v>0</v>
      </c>
      <c r="O205" s="164">
        <v>2</v>
      </c>
      <c r="AA205" s="140">
        <v>1</v>
      </c>
      <c r="AB205" s="140">
        <v>1</v>
      </c>
      <c r="AC205" s="140">
        <v>1</v>
      </c>
      <c r="AZ205" s="140">
        <v>1</v>
      </c>
      <c r="BA205" s="140">
        <f>IF(AZ205=1,G205,0)</f>
        <v>0</v>
      </c>
      <c r="BB205" s="140">
        <f>IF(AZ205=2,G205,0)</f>
        <v>0</v>
      </c>
      <c r="BC205" s="140">
        <f>IF(AZ205=3,G205,0)</f>
        <v>0</v>
      </c>
      <c r="BD205" s="140">
        <f>IF(AZ205=4,G205,0)</f>
        <v>0</v>
      </c>
      <c r="BE205" s="140">
        <f>IF(AZ205=5,G205,0)</f>
        <v>0</v>
      </c>
      <c r="CA205" s="164">
        <v>1</v>
      </c>
      <c r="CB205" s="164">
        <v>1</v>
      </c>
      <c r="CZ205" s="140">
        <v>0</v>
      </c>
    </row>
    <row r="206" spans="1:15" ht="12.75">
      <c r="A206" s="171"/>
      <c r="B206" s="173"/>
      <c r="C206" s="222" t="s">
        <v>196</v>
      </c>
      <c r="D206" s="223"/>
      <c r="E206" s="174">
        <v>0</v>
      </c>
      <c r="F206" s="175"/>
      <c r="G206" s="176"/>
      <c r="M206" s="172" t="s">
        <v>196</v>
      </c>
      <c r="O206" s="164"/>
    </row>
    <row r="207" spans="1:15" ht="12.75">
      <c r="A207" s="171"/>
      <c r="B207" s="173"/>
      <c r="C207" s="222" t="s">
        <v>500</v>
      </c>
      <c r="D207" s="223"/>
      <c r="E207" s="174">
        <v>75</v>
      </c>
      <c r="F207" s="175"/>
      <c r="G207" s="176"/>
      <c r="M207" s="172" t="s">
        <v>239</v>
      </c>
      <c r="O207" s="164"/>
    </row>
    <row r="208" spans="1:15" ht="12.75">
      <c r="A208" s="171"/>
      <c r="B208" s="173"/>
      <c r="C208" s="222" t="s">
        <v>501</v>
      </c>
      <c r="D208" s="223"/>
      <c r="E208" s="174">
        <v>77</v>
      </c>
      <c r="F208" s="175"/>
      <c r="G208" s="176"/>
      <c r="M208" s="172" t="s">
        <v>240</v>
      </c>
      <c r="O208" s="164"/>
    </row>
    <row r="209" spans="1:104" ht="21.75">
      <c r="A209" s="165">
        <v>63</v>
      </c>
      <c r="B209" s="166" t="s">
        <v>257</v>
      </c>
      <c r="C209" s="167" t="s">
        <v>258</v>
      </c>
      <c r="D209" s="168" t="s">
        <v>97</v>
      </c>
      <c r="E209" s="169">
        <v>456</v>
      </c>
      <c r="F209" s="169"/>
      <c r="G209" s="170">
        <f>E209*F209</f>
        <v>0</v>
      </c>
      <c r="O209" s="164">
        <v>2</v>
      </c>
      <c r="AA209" s="140">
        <v>1</v>
      </c>
      <c r="AB209" s="140">
        <v>1</v>
      </c>
      <c r="AC209" s="140">
        <v>1</v>
      </c>
      <c r="AZ209" s="140">
        <v>1</v>
      </c>
      <c r="BA209" s="140">
        <f>IF(AZ209=1,G209,0)</f>
        <v>0</v>
      </c>
      <c r="BB209" s="140">
        <f>IF(AZ209=2,G209,0)</f>
        <v>0</v>
      </c>
      <c r="BC209" s="140">
        <f>IF(AZ209=3,G209,0)</f>
        <v>0</v>
      </c>
      <c r="BD209" s="140">
        <f>IF(AZ209=4,G209,0)</f>
        <v>0</v>
      </c>
      <c r="BE209" s="140">
        <f>IF(AZ209=5,G209,0)</f>
        <v>0</v>
      </c>
      <c r="CA209" s="164">
        <v>1</v>
      </c>
      <c r="CB209" s="164">
        <v>1</v>
      </c>
      <c r="CZ209" s="140">
        <v>0.00056</v>
      </c>
    </row>
    <row r="210" spans="1:15" ht="12.75">
      <c r="A210" s="171"/>
      <c r="B210" s="173"/>
      <c r="C210" s="222" t="s">
        <v>196</v>
      </c>
      <c r="D210" s="223"/>
      <c r="E210" s="174">
        <v>0</v>
      </c>
      <c r="F210" s="175"/>
      <c r="G210" s="176"/>
      <c r="M210" s="172" t="s">
        <v>196</v>
      </c>
      <c r="O210" s="164"/>
    </row>
    <row r="211" spans="1:15" ht="12.75">
      <c r="A211" s="171"/>
      <c r="B211" s="173"/>
      <c r="C211" s="222" t="s">
        <v>522</v>
      </c>
      <c r="D211" s="223"/>
      <c r="E211" s="174">
        <v>225</v>
      </c>
      <c r="F211" s="175"/>
      <c r="G211" s="176"/>
      <c r="M211" s="172" t="s">
        <v>259</v>
      </c>
      <c r="O211" s="164"/>
    </row>
    <row r="212" spans="1:15" ht="12.75">
      <c r="A212" s="171"/>
      <c r="B212" s="173"/>
      <c r="C212" s="222" t="s">
        <v>523</v>
      </c>
      <c r="D212" s="223"/>
      <c r="E212" s="174">
        <v>231</v>
      </c>
      <c r="F212" s="175"/>
      <c r="G212" s="176"/>
      <c r="M212" s="172" t="s">
        <v>260</v>
      </c>
      <c r="O212" s="164"/>
    </row>
    <row r="213" spans="1:104" ht="12.75">
      <c r="A213" s="165">
        <v>64</v>
      </c>
      <c r="B213" s="166" t="s">
        <v>261</v>
      </c>
      <c r="C213" s="167" t="s">
        <v>262</v>
      </c>
      <c r="D213" s="168" t="s">
        <v>77</v>
      </c>
      <c r="E213" s="169">
        <v>238.64</v>
      </c>
      <c r="F213" s="169"/>
      <c r="G213" s="170">
        <f>E213*F213</f>
        <v>0</v>
      </c>
      <c r="O213" s="164">
        <v>2</v>
      </c>
      <c r="AA213" s="140">
        <v>1</v>
      </c>
      <c r="AB213" s="140">
        <v>1</v>
      </c>
      <c r="AC213" s="140">
        <v>1</v>
      </c>
      <c r="AZ213" s="140">
        <v>1</v>
      </c>
      <c r="BA213" s="140">
        <f>IF(AZ213=1,G213,0)</f>
        <v>0</v>
      </c>
      <c r="BB213" s="140">
        <f>IF(AZ213=2,G213,0)</f>
        <v>0</v>
      </c>
      <c r="BC213" s="140">
        <f>IF(AZ213=3,G213,0)</f>
        <v>0</v>
      </c>
      <c r="BD213" s="140">
        <f>IF(AZ213=4,G213,0)</f>
        <v>0</v>
      </c>
      <c r="BE213" s="140">
        <f>IF(AZ213=5,G213,0)</f>
        <v>0</v>
      </c>
      <c r="CA213" s="164">
        <v>1</v>
      </c>
      <c r="CB213" s="164">
        <v>1</v>
      </c>
      <c r="CZ213" s="140">
        <v>0.00037</v>
      </c>
    </row>
    <row r="214" spans="1:15" ht="12.75">
      <c r="A214" s="171"/>
      <c r="B214" s="173"/>
      <c r="C214" s="222" t="s">
        <v>196</v>
      </c>
      <c r="D214" s="223"/>
      <c r="E214" s="174">
        <v>0</v>
      </c>
      <c r="F214" s="175"/>
      <c r="G214" s="176"/>
      <c r="M214" s="172" t="s">
        <v>196</v>
      </c>
      <c r="O214" s="164"/>
    </row>
    <row r="215" spans="1:15" ht="12.75">
      <c r="A215" s="171"/>
      <c r="B215" s="173"/>
      <c r="C215" s="222" t="s">
        <v>520</v>
      </c>
      <c r="D215" s="223"/>
      <c r="E215" s="174">
        <v>117.75</v>
      </c>
      <c r="F215" s="175"/>
      <c r="G215" s="176"/>
      <c r="M215" s="172" t="s">
        <v>263</v>
      </c>
      <c r="O215" s="164"/>
    </row>
    <row r="216" spans="1:15" ht="12.75">
      <c r="A216" s="171"/>
      <c r="B216" s="173"/>
      <c r="C216" s="222" t="s">
        <v>521</v>
      </c>
      <c r="D216" s="223"/>
      <c r="E216" s="174">
        <v>120.89</v>
      </c>
      <c r="F216" s="175"/>
      <c r="G216" s="176"/>
      <c r="M216" s="172" t="s">
        <v>264</v>
      </c>
      <c r="O216" s="164"/>
    </row>
    <row r="217" spans="1:104" ht="12.75">
      <c r="A217" s="165">
        <v>65</v>
      </c>
      <c r="B217" s="166" t="s">
        <v>265</v>
      </c>
      <c r="C217" s="167" t="s">
        <v>266</v>
      </c>
      <c r="D217" s="168" t="s">
        <v>77</v>
      </c>
      <c r="E217" s="169">
        <v>3966</v>
      </c>
      <c r="F217" s="169"/>
      <c r="G217" s="170">
        <f>E217*F217</f>
        <v>0</v>
      </c>
      <c r="O217" s="164">
        <v>2</v>
      </c>
      <c r="AA217" s="140">
        <v>1</v>
      </c>
      <c r="AB217" s="140">
        <v>1</v>
      </c>
      <c r="AC217" s="140">
        <v>1</v>
      </c>
      <c r="AZ217" s="140">
        <v>1</v>
      </c>
      <c r="BA217" s="140">
        <f>IF(AZ217=1,G217,0)</f>
        <v>0</v>
      </c>
      <c r="BB217" s="140">
        <f>IF(AZ217=2,G217,0)</f>
        <v>0</v>
      </c>
      <c r="BC217" s="140">
        <f>IF(AZ217=3,G217,0)</f>
        <v>0</v>
      </c>
      <c r="BD217" s="140">
        <f>IF(AZ217=4,G217,0)</f>
        <v>0</v>
      </c>
      <c r="BE217" s="140">
        <f>IF(AZ217=5,G217,0)</f>
        <v>0</v>
      </c>
      <c r="CA217" s="164">
        <v>1</v>
      </c>
      <c r="CB217" s="164">
        <v>1</v>
      </c>
      <c r="CZ217" s="140">
        <v>0</v>
      </c>
    </row>
    <row r="218" spans="1:15" ht="12.75">
      <c r="A218" s="171"/>
      <c r="B218" s="173"/>
      <c r="C218" s="222" t="s">
        <v>196</v>
      </c>
      <c r="D218" s="223"/>
      <c r="E218" s="174">
        <v>0</v>
      </c>
      <c r="F218" s="175"/>
      <c r="G218" s="176"/>
      <c r="M218" s="172" t="s">
        <v>196</v>
      </c>
      <c r="O218" s="164"/>
    </row>
    <row r="219" spans="1:15" ht="12.75">
      <c r="A219" s="171"/>
      <c r="B219" s="173"/>
      <c r="C219" s="222" t="s">
        <v>519</v>
      </c>
      <c r="D219" s="223"/>
      <c r="E219" s="174">
        <v>272</v>
      </c>
      <c r="F219" s="175"/>
      <c r="G219" s="176"/>
      <c r="M219" s="172" t="s">
        <v>267</v>
      </c>
      <c r="O219" s="164"/>
    </row>
    <row r="220" spans="1:15" ht="12.75">
      <c r="A220" s="171"/>
      <c r="B220" s="173"/>
      <c r="C220" s="222" t="s">
        <v>510</v>
      </c>
      <c r="D220" s="223"/>
      <c r="E220" s="174">
        <v>3694</v>
      </c>
      <c r="F220" s="175"/>
      <c r="G220" s="176"/>
      <c r="M220" s="172" t="s">
        <v>243</v>
      </c>
      <c r="O220" s="164"/>
    </row>
    <row r="221" spans="1:104" ht="12.75">
      <c r="A221" s="165">
        <v>66</v>
      </c>
      <c r="B221" s="166" t="s">
        <v>268</v>
      </c>
      <c r="C221" s="167" t="s">
        <v>269</v>
      </c>
      <c r="D221" s="168" t="s">
        <v>77</v>
      </c>
      <c r="E221" s="169">
        <v>39</v>
      </c>
      <c r="F221" s="169"/>
      <c r="G221" s="170">
        <f>E221*F221</f>
        <v>0</v>
      </c>
      <c r="O221" s="164">
        <v>2</v>
      </c>
      <c r="AA221" s="140">
        <v>1</v>
      </c>
      <c r="AB221" s="140">
        <v>1</v>
      </c>
      <c r="AC221" s="140">
        <v>1</v>
      </c>
      <c r="AZ221" s="140">
        <v>1</v>
      </c>
      <c r="BA221" s="140">
        <f>IF(AZ221=1,G221,0)</f>
        <v>0</v>
      </c>
      <c r="BB221" s="140">
        <f>IF(AZ221=2,G221,0)</f>
        <v>0</v>
      </c>
      <c r="BC221" s="140">
        <f>IF(AZ221=3,G221,0)</f>
        <v>0</v>
      </c>
      <c r="BD221" s="140">
        <f>IF(AZ221=4,G221,0)</f>
        <v>0</v>
      </c>
      <c r="BE221" s="140">
        <f>IF(AZ221=5,G221,0)</f>
        <v>0</v>
      </c>
      <c r="CA221" s="164">
        <v>1</v>
      </c>
      <c r="CB221" s="164">
        <v>1</v>
      </c>
      <c r="CZ221" s="140">
        <v>0</v>
      </c>
    </row>
    <row r="222" spans="1:15" ht="12.75">
      <c r="A222" s="171"/>
      <c r="B222" s="173"/>
      <c r="C222" s="222" t="s">
        <v>78</v>
      </c>
      <c r="D222" s="223"/>
      <c r="E222" s="174">
        <v>0</v>
      </c>
      <c r="F222" s="175"/>
      <c r="G222" s="176"/>
      <c r="M222" s="172" t="s">
        <v>78</v>
      </c>
      <c r="O222" s="164"/>
    </row>
    <row r="223" spans="1:15" ht="12.75">
      <c r="A223" s="171"/>
      <c r="B223" s="173"/>
      <c r="C223" s="222" t="s">
        <v>518</v>
      </c>
      <c r="D223" s="223"/>
      <c r="E223" s="174">
        <v>39</v>
      </c>
      <c r="F223" s="175"/>
      <c r="G223" s="176"/>
      <c r="M223" s="172" t="s">
        <v>215</v>
      </c>
      <c r="O223" s="164"/>
    </row>
    <row r="224" spans="1:104" ht="21.75">
      <c r="A224" s="165">
        <v>67</v>
      </c>
      <c r="B224" s="166" t="s">
        <v>270</v>
      </c>
      <c r="C224" s="167" t="s">
        <v>271</v>
      </c>
      <c r="D224" s="168" t="s">
        <v>77</v>
      </c>
      <c r="E224" s="169">
        <v>4175.99</v>
      </c>
      <c r="F224" s="169"/>
      <c r="G224" s="170">
        <f>E224*F224</f>
        <v>0</v>
      </c>
      <c r="O224" s="164">
        <v>2</v>
      </c>
      <c r="AA224" s="140">
        <v>1</v>
      </c>
      <c r="AB224" s="140">
        <v>1</v>
      </c>
      <c r="AC224" s="140">
        <v>1</v>
      </c>
      <c r="AZ224" s="140">
        <v>1</v>
      </c>
      <c r="BA224" s="140">
        <f>IF(AZ224=1,G224,0)</f>
        <v>0</v>
      </c>
      <c r="BB224" s="140">
        <f>IF(AZ224=2,G224,0)</f>
        <v>0</v>
      </c>
      <c r="BC224" s="140">
        <f>IF(AZ224=3,G224,0)</f>
        <v>0</v>
      </c>
      <c r="BD224" s="140">
        <f>IF(AZ224=4,G224,0)</f>
        <v>0</v>
      </c>
      <c r="BE224" s="140">
        <f>IF(AZ224=5,G224,0)</f>
        <v>0</v>
      </c>
      <c r="CA224" s="164">
        <v>1</v>
      </c>
      <c r="CB224" s="164">
        <v>1</v>
      </c>
      <c r="CZ224" s="140">
        <v>0</v>
      </c>
    </row>
    <row r="225" spans="1:15" ht="12.75">
      <c r="A225" s="171"/>
      <c r="B225" s="173"/>
      <c r="C225" s="222" t="s">
        <v>196</v>
      </c>
      <c r="D225" s="223"/>
      <c r="E225" s="174">
        <v>0</v>
      </c>
      <c r="F225" s="175"/>
      <c r="G225" s="176"/>
      <c r="M225" s="172" t="s">
        <v>196</v>
      </c>
      <c r="O225" s="164"/>
    </row>
    <row r="226" spans="1:15" ht="12.75">
      <c r="A226" s="171"/>
      <c r="B226" s="173"/>
      <c r="C226" s="222" t="s">
        <v>517</v>
      </c>
      <c r="D226" s="223"/>
      <c r="E226" s="174">
        <v>235.5</v>
      </c>
      <c r="F226" s="175"/>
      <c r="G226" s="176"/>
      <c r="M226" s="172" t="s">
        <v>272</v>
      </c>
      <c r="O226" s="164"/>
    </row>
    <row r="227" spans="1:15" ht="12.75">
      <c r="A227" s="171"/>
      <c r="B227" s="173"/>
      <c r="C227" s="222" t="s">
        <v>516</v>
      </c>
      <c r="D227" s="223"/>
      <c r="E227" s="174">
        <v>241.78</v>
      </c>
      <c r="F227" s="175"/>
      <c r="G227" s="176"/>
      <c r="M227" s="172" t="s">
        <v>273</v>
      </c>
      <c r="O227" s="164"/>
    </row>
    <row r="228" spans="1:15" ht="12.75">
      <c r="A228" s="171"/>
      <c r="B228" s="173"/>
      <c r="C228" s="222" t="s">
        <v>274</v>
      </c>
      <c r="D228" s="223"/>
      <c r="E228" s="174">
        <v>4.71</v>
      </c>
      <c r="F228" s="175"/>
      <c r="G228" s="176"/>
      <c r="M228" s="172" t="s">
        <v>274</v>
      </c>
      <c r="O228" s="164"/>
    </row>
    <row r="229" spans="1:15" ht="12.75">
      <c r="A229" s="171"/>
      <c r="B229" s="173"/>
      <c r="C229" s="222" t="s">
        <v>275</v>
      </c>
      <c r="D229" s="223"/>
      <c r="E229" s="174">
        <v>330</v>
      </c>
      <c r="F229" s="175"/>
      <c r="G229" s="176"/>
      <c r="M229" s="172" t="s">
        <v>275</v>
      </c>
      <c r="O229" s="164"/>
    </row>
    <row r="230" spans="1:15" ht="12.75">
      <c r="A230" s="171"/>
      <c r="B230" s="173"/>
      <c r="C230" s="222" t="s">
        <v>515</v>
      </c>
      <c r="D230" s="223"/>
      <c r="E230" s="174">
        <v>3364</v>
      </c>
      <c r="F230" s="175"/>
      <c r="G230" s="176"/>
      <c r="M230" s="172" t="s">
        <v>276</v>
      </c>
      <c r="O230" s="164"/>
    </row>
    <row r="231" spans="1:104" ht="12.75">
      <c r="A231" s="165">
        <v>68</v>
      </c>
      <c r="B231" s="166" t="s">
        <v>277</v>
      </c>
      <c r="C231" s="167" t="s">
        <v>278</v>
      </c>
      <c r="D231" s="168" t="s">
        <v>77</v>
      </c>
      <c r="E231" s="169">
        <v>4564</v>
      </c>
      <c r="F231" s="169"/>
      <c r="G231" s="170">
        <f>E231*F231</f>
        <v>0</v>
      </c>
      <c r="O231" s="164">
        <v>2</v>
      </c>
      <c r="AA231" s="140">
        <v>1</v>
      </c>
      <c r="AB231" s="140">
        <v>1</v>
      </c>
      <c r="AC231" s="140">
        <v>1</v>
      </c>
      <c r="AZ231" s="140">
        <v>1</v>
      </c>
      <c r="BA231" s="140">
        <f>IF(AZ231=1,G231,0)</f>
        <v>0</v>
      </c>
      <c r="BB231" s="140">
        <f>IF(AZ231=2,G231,0)</f>
        <v>0</v>
      </c>
      <c r="BC231" s="140">
        <f>IF(AZ231=3,G231,0)</f>
        <v>0</v>
      </c>
      <c r="BD231" s="140">
        <f>IF(AZ231=4,G231,0)</f>
        <v>0</v>
      </c>
      <c r="BE231" s="140">
        <f>IF(AZ231=5,G231,0)</f>
        <v>0</v>
      </c>
      <c r="CA231" s="164">
        <v>1</v>
      </c>
      <c r="CB231" s="164">
        <v>1</v>
      </c>
      <c r="CZ231" s="140">
        <v>0</v>
      </c>
    </row>
    <row r="232" spans="1:15" ht="12.75">
      <c r="A232" s="171"/>
      <c r="B232" s="173"/>
      <c r="C232" s="222" t="s">
        <v>196</v>
      </c>
      <c r="D232" s="223"/>
      <c r="E232" s="174">
        <v>0</v>
      </c>
      <c r="F232" s="175"/>
      <c r="G232" s="176"/>
      <c r="M232" s="172" t="s">
        <v>196</v>
      </c>
      <c r="O232" s="164"/>
    </row>
    <row r="233" spans="1:15" ht="12.75">
      <c r="A233" s="171"/>
      <c r="B233" s="173"/>
      <c r="C233" s="222" t="s">
        <v>499</v>
      </c>
      <c r="D233" s="223"/>
      <c r="E233" s="174">
        <v>4564</v>
      </c>
      <c r="F233" s="175"/>
      <c r="G233" s="176"/>
      <c r="M233" s="172" t="s">
        <v>246</v>
      </c>
      <c r="O233" s="164"/>
    </row>
    <row r="234" spans="1:104" ht="12.75">
      <c r="A234" s="165">
        <v>69</v>
      </c>
      <c r="B234" s="166" t="s">
        <v>279</v>
      </c>
      <c r="C234" s="167" t="s">
        <v>280</v>
      </c>
      <c r="D234" s="168" t="s">
        <v>90</v>
      </c>
      <c r="E234" s="169">
        <v>80.7</v>
      </c>
      <c r="F234" s="169"/>
      <c r="G234" s="170">
        <f>E234*F234</f>
        <v>0</v>
      </c>
      <c r="O234" s="164">
        <v>2</v>
      </c>
      <c r="AA234" s="140">
        <v>1</v>
      </c>
      <c r="AB234" s="140">
        <v>1</v>
      </c>
      <c r="AC234" s="140">
        <v>1</v>
      </c>
      <c r="AZ234" s="140">
        <v>1</v>
      </c>
      <c r="BA234" s="140">
        <f>IF(AZ234=1,G234,0)</f>
        <v>0</v>
      </c>
      <c r="BB234" s="140">
        <f>IF(AZ234=2,G234,0)</f>
        <v>0</v>
      </c>
      <c r="BC234" s="140">
        <f>IF(AZ234=3,G234,0)</f>
        <v>0</v>
      </c>
      <c r="BD234" s="140">
        <f>IF(AZ234=4,G234,0)</f>
        <v>0</v>
      </c>
      <c r="BE234" s="140">
        <f>IF(AZ234=5,G234,0)</f>
        <v>0</v>
      </c>
      <c r="CA234" s="164">
        <v>1</v>
      </c>
      <c r="CB234" s="164">
        <v>1</v>
      </c>
      <c r="CZ234" s="140">
        <v>0</v>
      </c>
    </row>
    <row r="235" spans="1:15" ht="12.75">
      <c r="A235" s="171"/>
      <c r="B235" s="173"/>
      <c r="C235" s="222" t="s">
        <v>196</v>
      </c>
      <c r="D235" s="223"/>
      <c r="E235" s="174">
        <v>0</v>
      </c>
      <c r="F235" s="175"/>
      <c r="G235" s="176"/>
      <c r="M235" s="172" t="s">
        <v>196</v>
      </c>
      <c r="O235" s="164"/>
    </row>
    <row r="236" spans="1:15" ht="12.75">
      <c r="A236" s="171"/>
      <c r="B236" s="173"/>
      <c r="C236" s="222" t="s">
        <v>514</v>
      </c>
      <c r="D236" s="223"/>
      <c r="E236" s="174">
        <v>7.5</v>
      </c>
      <c r="F236" s="175"/>
      <c r="G236" s="176"/>
      <c r="M236" s="172" t="s">
        <v>281</v>
      </c>
      <c r="O236" s="164"/>
    </row>
    <row r="237" spans="1:15" ht="12.75">
      <c r="A237" s="171"/>
      <c r="B237" s="173"/>
      <c r="C237" s="222" t="s">
        <v>513</v>
      </c>
      <c r="D237" s="223"/>
      <c r="E237" s="174">
        <v>7.7</v>
      </c>
      <c r="F237" s="175"/>
      <c r="G237" s="176"/>
      <c r="M237" s="172" t="s">
        <v>282</v>
      </c>
      <c r="O237" s="164"/>
    </row>
    <row r="238" spans="1:15" ht="12.75">
      <c r="A238" s="171"/>
      <c r="B238" s="173"/>
      <c r="C238" s="222" t="s">
        <v>283</v>
      </c>
      <c r="D238" s="223"/>
      <c r="E238" s="174">
        <v>0.3</v>
      </c>
      <c r="F238" s="175"/>
      <c r="G238" s="176"/>
      <c r="M238" s="172" t="s">
        <v>283</v>
      </c>
      <c r="O238" s="164"/>
    </row>
    <row r="239" spans="1:15" ht="12.75">
      <c r="A239" s="171"/>
      <c r="B239" s="173"/>
      <c r="C239" s="222" t="s">
        <v>512</v>
      </c>
      <c r="D239" s="223"/>
      <c r="E239" s="174">
        <v>65.2</v>
      </c>
      <c r="F239" s="175"/>
      <c r="G239" s="176"/>
      <c r="M239" s="172" t="s">
        <v>284</v>
      </c>
      <c r="O239" s="164"/>
    </row>
    <row r="240" spans="1:104" ht="12.75">
      <c r="A240" s="165">
        <v>70</v>
      </c>
      <c r="B240" s="166" t="s">
        <v>285</v>
      </c>
      <c r="C240" s="167" t="s">
        <v>286</v>
      </c>
      <c r="D240" s="168" t="s">
        <v>90</v>
      </c>
      <c r="E240" s="169">
        <v>45.65</v>
      </c>
      <c r="F240" s="169"/>
      <c r="G240" s="170">
        <f>E240*F240</f>
        <v>0</v>
      </c>
      <c r="O240" s="164">
        <v>2</v>
      </c>
      <c r="AA240" s="140">
        <v>1</v>
      </c>
      <c r="AB240" s="140">
        <v>1</v>
      </c>
      <c r="AC240" s="140">
        <v>1</v>
      </c>
      <c r="AZ240" s="140">
        <v>1</v>
      </c>
      <c r="BA240" s="140">
        <f>IF(AZ240=1,G240,0)</f>
        <v>0</v>
      </c>
      <c r="BB240" s="140">
        <f>IF(AZ240=2,G240,0)</f>
        <v>0</v>
      </c>
      <c r="BC240" s="140">
        <f>IF(AZ240=3,G240,0)</f>
        <v>0</v>
      </c>
      <c r="BD240" s="140">
        <f>IF(AZ240=4,G240,0)</f>
        <v>0</v>
      </c>
      <c r="BE240" s="140">
        <f>IF(AZ240=5,G240,0)</f>
        <v>0</v>
      </c>
      <c r="CA240" s="164">
        <v>1</v>
      </c>
      <c r="CB240" s="164">
        <v>1</v>
      </c>
      <c r="CZ240" s="140">
        <v>0</v>
      </c>
    </row>
    <row r="241" spans="1:15" ht="12.75">
      <c r="A241" s="171"/>
      <c r="B241" s="173"/>
      <c r="C241" s="222" t="s">
        <v>287</v>
      </c>
      <c r="D241" s="223"/>
      <c r="E241" s="174">
        <v>0</v>
      </c>
      <c r="F241" s="175"/>
      <c r="G241" s="176"/>
      <c r="M241" s="172" t="s">
        <v>287</v>
      </c>
      <c r="O241" s="164"/>
    </row>
    <row r="242" spans="1:15" ht="12.75">
      <c r="A242" s="171"/>
      <c r="B242" s="173"/>
      <c r="C242" s="222" t="s">
        <v>288</v>
      </c>
      <c r="D242" s="223"/>
      <c r="E242" s="174">
        <v>45.64</v>
      </c>
      <c r="F242" s="175"/>
      <c r="G242" s="176"/>
      <c r="M242" s="172" t="s">
        <v>288</v>
      </c>
      <c r="O242" s="164"/>
    </row>
    <row r="243" spans="1:15" ht="12.75">
      <c r="A243" s="171"/>
      <c r="B243" s="173"/>
      <c r="C243" s="222" t="s">
        <v>511</v>
      </c>
      <c r="D243" s="223"/>
      <c r="E243" s="174">
        <v>0.01</v>
      </c>
      <c r="F243" s="175"/>
      <c r="G243" s="176"/>
      <c r="M243" s="172" t="s">
        <v>289</v>
      </c>
      <c r="O243" s="164"/>
    </row>
    <row r="244" spans="1:104" ht="12.75">
      <c r="A244" s="165">
        <v>71</v>
      </c>
      <c r="B244" s="166" t="s">
        <v>290</v>
      </c>
      <c r="C244" s="167" t="s">
        <v>291</v>
      </c>
      <c r="D244" s="168" t="s">
        <v>77</v>
      </c>
      <c r="E244" s="169">
        <v>3694</v>
      </c>
      <c r="F244" s="169"/>
      <c r="G244" s="170">
        <f>E244*F244</f>
        <v>0</v>
      </c>
      <c r="O244" s="164">
        <v>2</v>
      </c>
      <c r="AA244" s="140">
        <v>1</v>
      </c>
      <c r="AB244" s="140">
        <v>1</v>
      </c>
      <c r="AC244" s="140">
        <v>1</v>
      </c>
      <c r="AZ244" s="140">
        <v>1</v>
      </c>
      <c r="BA244" s="140">
        <f>IF(AZ244=1,G244,0)</f>
        <v>0</v>
      </c>
      <c r="BB244" s="140">
        <f>IF(AZ244=2,G244,0)</f>
        <v>0</v>
      </c>
      <c r="BC244" s="140">
        <f>IF(AZ244=3,G244,0)</f>
        <v>0</v>
      </c>
      <c r="BD244" s="140">
        <f>IF(AZ244=4,G244,0)</f>
        <v>0</v>
      </c>
      <c r="BE244" s="140">
        <f>IF(AZ244=5,G244,0)</f>
        <v>0</v>
      </c>
      <c r="CA244" s="164">
        <v>1</v>
      </c>
      <c r="CB244" s="164">
        <v>1</v>
      </c>
      <c r="CZ244" s="140">
        <v>0</v>
      </c>
    </row>
    <row r="245" spans="1:15" ht="12.75">
      <c r="A245" s="171"/>
      <c r="B245" s="173"/>
      <c r="C245" s="222" t="s">
        <v>196</v>
      </c>
      <c r="D245" s="223"/>
      <c r="E245" s="174">
        <v>0</v>
      </c>
      <c r="F245" s="175"/>
      <c r="G245" s="176"/>
      <c r="M245" s="172" t="s">
        <v>196</v>
      </c>
      <c r="O245" s="164"/>
    </row>
    <row r="246" spans="1:15" ht="12.75">
      <c r="A246" s="171"/>
      <c r="B246" s="173"/>
      <c r="C246" s="222" t="s">
        <v>510</v>
      </c>
      <c r="D246" s="223"/>
      <c r="E246" s="174">
        <v>3694</v>
      </c>
      <c r="F246" s="175"/>
      <c r="G246" s="176"/>
      <c r="M246" s="172" t="s">
        <v>243</v>
      </c>
      <c r="O246" s="164"/>
    </row>
    <row r="247" spans="1:104" ht="12.75">
      <c r="A247" s="165">
        <v>72</v>
      </c>
      <c r="B247" s="166" t="s">
        <v>292</v>
      </c>
      <c r="C247" s="167" t="s">
        <v>293</v>
      </c>
      <c r="D247" s="168" t="s">
        <v>90</v>
      </c>
      <c r="E247" s="169">
        <v>126.34</v>
      </c>
      <c r="F247" s="169"/>
      <c r="G247" s="170">
        <f>E247*F247</f>
        <v>0</v>
      </c>
      <c r="O247" s="164">
        <v>2</v>
      </c>
      <c r="AA247" s="140">
        <v>1</v>
      </c>
      <c r="AB247" s="140">
        <v>1</v>
      </c>
      <c r="AC247" s="140">
        <v>1</v>
      </c>
      <c r="AZ247" s="140">
        <v>1</v>
      </c>
      <c r="BA247" s="140">
        <f>IF(AZ247=1,G247,0)</f>
        <v>0</v>
      </c>
      <c r="BB247" s="140">
        <f>IF(AZ247=2,G247,0)</f>
        <v>0</v>
      </c>
      <c r="BC247" s="140">
        <f>IF(AZ247=3,G247,0)</f>
        <v>0</v>
      </c>
      <c r="BD247" s="140">
        <f>IF(AZ247=4,G247,0)</f>
        <v>0</v>
      </c>
      <c r="BE247" s="140">
        <f>IF(AZ247=5,G247,0)</f>
        <v>0</v>
      </c>
      <c r="CA247" s="164">
        <v>1</v>
      </c>
      <c r="CB247" s="164">
        <v>1</v>
      </c>
      <c r="CZ247" s="140">
        <v>0</v>
      </c>
    </row>
    <row r="248" spans="1:15" ht="12.75">
      <c r="A248" s="171"/>
      <c r="B248" s="173"/>
      <c r="C248" s="222" t="s">
        <v>505</v>
      </c>
      <c r="D248" s="223"/>
      <c r="E248" s="174">
        <v>126.34</v>
      </c>
      <c r="F248" s="175"/>
      <c r="G248" s="176"/>
      <c r="M248" s="172" t="s">
        <v>294</v>
      </c>
      <c r="O248" s="164"/>
    </row>
    <row r="249" spans="1:104" ht="21.75">
      <c r="A249" s="165">
        <v>73</v>
      </c>
      <c r="B249" s="166" t="s">
        <v>295</v>
      </c>
      <c r="C249" s="167" t="s">
        <v>296</v>
      </c>
      <c r="D249" s="168" t="s">
        <v>77</v>
      </c>
      <c r="E249" s="169">
        <v>4292</v>
      </c>
      <c r="F249" s="169"/>
      <c r="G249" s="170">
        <f>E249*F249</f>
        <v>0</v>
      </c>
      <c r="O249" s="164">
        <v>2</v>
      </c>
      <c r="AA249" s="140">
        <v>12</v>
      </c>
      <c r="AB249" s="140">
        <v>0</v>
      </c>
      <c r="AC249" s="140">
        <v>139</v>
      </c>
      <c r="AZ249" s="140">
        <v>1</v>
      </c>
      <c r="BA249" s="140">
        <f>IF(AZ249=1,G249,0)</f>
        <v>0</v>
      </c>
      <c r="BB249" s="140">
        <f>IF(AZ249=2,G249,0)</f>
        <v>0</v>
      </c>
      <c r="BC249" s="140">
        <f>IF(AZ249=3,G249,0)</f>
        <v>0</v>
      </c>
      <c r="BD249" s="140">
        <f>IF(AZ249=4,G249,0)</f>
        <v>0</v>
      </c>
      <c r="BE249" s="140">
        <f>IF(AZ249=5,G249,0)</f>
        <v>0</v>
      </c>
      <c r="CA249" s="164">
        <v>12</v>
      </c>
      <c r="CB249" s="164">
        <v>0</v>
      </c>
      <c r="CZ249" s="140">
        <v>0</v>
      </c>
    </row>
    <row r="250" spans="1:15" ht="12.75">
      <c r="A250" s="171"/>
      <c r="B250" s="173"/>
      <c r="C250" s="222" t="s">
        <v>196</v>
      </c>
      <c r="D250" s="223"/>
      <c r="E250" s="174">
        <v>0</v>
      </c>
      <c r="F250" s="175"/>
      <c r="G250" s="176"/>
      <c r="M250" s="172" t="s">
        <v>196</v>
      </c>
      <c r="O250" s="164"/>
    </row>
    <row r="251" spans="1:15" ht="12.75">
      <c r="A251" s="171"/>
      <c r="B251" s="173"/>
      <c r="C251" s="222" t="s">
        <v>297</v>
      </c>
      <c r="D251" s="223"/>
      <c r="E251" s="174">
        <v>0</v>
      </c>
      <c r="F251" s="175"/>
      <c r="G251" s="176"/>
      <c r="M251" s="172" t="s">
        <v>297</v>
      </c>
      <c r="O251" s="164"/>
    </row>
    <row r="252" spans="1:15" ht="12.75">
      <c r="A252" s="171"/>
      <c r="B252" s="173"/>
      <c r="C252" s="222" t="s">
        <v>298</v>
      </c>
      <c r="D252" s="223"/>
      <c r="E252" s="174">
        <v>0</v>
      </c>
      <c r="F252" s="175"/>
      <c r="G252" s="176"/>
      <c r="M252" s="172" t="s">
        <v>298</v>
      </c>
      <c r="O252" s="164"/>
    </row>
    <row r="253" spans="1:15" ht="12.75">
      <c r="A253" s="171"/>
      <c r="B253" s="173"/>
      <c r="C253" s="222" t="s">
        <v>299</v>
      </c>
      <c r="D253" s="223"/>
      <c r="E253" s="174">
        <v>0</v>
      </c>
      <c r="F253" s="175"/>
      <c r="G253" s="176"/>
      <c r="M253" s="172" t="s">
        <v>299</v>
      </c>
      <c r="O253" s="164"/>
    </row>
    <row r="254" spans="1:15" ht="12.75">
      <c r="A254" s="171"/>
      <c r="B254" s="173"/>
      <c r="C254" s="222" t="s">
        <v>300</v>
      </c>
      <c r="D254" s="223"/>
      <c r="E254" s="174">
        <v>0</v>
      </c>
      <c r="F254" s="175"/>
      <c r="G254" s="176"/>
      <c r="M254" s="172" t="s">
        <v>300</v>
      </c>
      <c r="O254" s="164"/>
    </row>
    <row r="255" spans="1:15" ht="12.75">
      <c r="A255" s="171"/>
      <c r="B255" s="173"/>
      <c r="C255" s="222" t="s">
        <v>301</v>
      </c>
      <c r="D255" s="223"/>
      <c r="E255" s="174">
        <v>0</v>
      </c>
      <c r="F255" s="175"/>
      <c r="G255" s="176"/>
      <c r="M255" s="172" t="s">
        <v>301</v>
      </c>
      <c r="O255" s="164"/>
    </row>
    <row r="256" spans="1:15" ht="12.75">
      <c r="A256" s="171"/>
      <c r="B256" s="173"/>
      <c r="C256" s="222" t="s">
        <v>509</v>
      </c>
      <c r="D256" s="223"/>
      <c r="E256" s="174">
        <v>4292</v>
      </c>
      <c r="F256" s="175"/>
      <c r="G256" s="176"/>
      <c r="M256" s="172" t="s">
        <v>302</v>
      </c>
      <c r="O256" s="164"/>
    </row>
    <row r="257" spans="1:104" ht="21.75">
      <c r="A257" s="165">
        <v>74</v>
      </c>
      <c r="B257" s="166" t="s">
        <v>295</v>
      </c>
      <c r="C257" s="167" t="s">
        <v>303</v>
      </c>
      <c r="D257" s="168" t="s">
        <v>77</v>
      </c>
      <c r="E257" s="169">
        <v>272</v>
      </c>
      <c r="F257" s="169"/>
      <c r="G257" s="170">
        <f>E257*F257</f>
        <v>0</v>
      </c>
      <c r="O257" s="164">
        <v>2</v>
      </c>
      <c r="AA257" s="140">
        <v>12</v>
      </c>
      <c r="AB257" s="140">
        <v>0</v>
      </c>
      <c r="AC257" s="140">
        <v>124</v>
      </c>
      <c r="AZ257" s="140">
        <v>1</v>
      </c>
      <c r="BA257" s="140">
        <f>IF(AZ257=1,G257,0)</f>
        <v>0</v>
      </c>
      <c r="BB257" s="140">
        <f>IF(AZ257=2,G257,0)</f>
        <v>0</v>
      </c>
      <c r="BC257" s="140">
        <f>IF(AZ257=3,G257,0)</f>
        <v>0</v>
      </c>
      <c r="BD257" s="140">
        <f>IF(AZ257=4,G257,0)</f>
        <v>0</v>
      </c>
      <c r="BE257" s="140">
        <f>IF(AZ257=5,G257,0)</f>
        <v>0</v>
      </c>
      <c r="CA257" s="164">
        <v>12</v>
      </c>
      <c r="CB257" s="164">
        <v>0</v>
      </c>
      <c r="CZ257" s="140">
        <v>0</v>
      </c>
    </row>
    <row r="258" spans="1:15" ht="12.75">
      <c r="A258" s="171"/>
      <c r="B258" s="173"/>
      <c r="C258" s="222" t="s">
        <v>196</v>
      </c>
      <c r="D258" s="223"/>
      <c r="E258" s="174">
        <v>0</v>
      </c>
      <c r="F258" s="175"/>
      <c r="G258" s="176"/>
      <c r="M258" s="172" t="s">
        <v>196</v>
      </c>
      <c r="O258" s="164"/>
    </row>
    <row r="259" spans="1:15" ht="12.75">
      <c r="A259" s="171"/>
      <c r="B259" s="173"/>
      <c r="C259" s="222" t="s">
        <v>297</v>
      </c>
      <c r="D259" s="223"/>
      <c r="E259" s="174">
        <v>0</v>
      </c>
      <c r="F259" s="175"/>
      <c r="G259" s="176"/>
      <c r="M259" s="172" t="s">
        <v>297</v>
      </c>
      <c r="O259" s="164"/>
    </row>
    <row r="260" spans="1:15" ht="12.75">
      <c r="A260" s="171"/>
      <c r="B260" s="173"/>
      <c r="C260" s="222" t="s">
        <v>304</v>
      </c>
      <c r="D260" s="223"/>
      <c r="E260" s="174">
        <v>0</v>
      </c>
      <c r="F260" s="175"/>
      <c r="G260" s="176"/>
      <c r="M260" s="172" t="s">
        <v>304</v>
      </c>
      <c r="O260" s="164"/>
    </row>
    <row r="261" spans="1:15" ht="12.75">
      <c r="A261" s="171"/>
      <c r="B261" s="173"/>
      <c r="C261" s="222" t="s">
        <v>298</v>
      </c>
      <c r="D261" s="223"/>
      <c r="E261" s="174">
        <v>0</v>
      </c>
      <c r="F261" s="175"/>
      <c r="G261" s="176"/>
      <c r="M261" s="172" t="s">
        <v>298</v>
      </c>
      <c r="O261" s="164"/>
    </row>
    <row r="262" spans="1:15" ht="12.75">
      <c r="A262" s="171"/>
      <c r="B262" s="173"/>
      <c r="C262" s="222" t="s">
        <v>305</v>
      </c>
      <c r="D262" s="223"/>
      <c r="E262" s="174">
        <v>0</v>
      </c>
      <c r="F262" s="175"/>
      <c r="G262" s="176"/>
      <c r="M262" s="172" t="s">
        <v>305</v>
      </c>
      <c r="O262" s="164"/>
    </row>
    <row r="263" spans="1:15" ht="12.75">
      <c r="A263" s="171"/>
      <c r="B263" s="173"/>
      <c r="C263" s="222" t="s">
        <v>306</v>
      </c>
      <c r="D263" s="223"/>
      <c r="E263" s="174">
        <v>0</v>
      </c>
      <c r="F263" s="175"/>
      <c r="G263" s="176"/>
      <c r="M263" s="172" t="s">
        <v>306</v>
      </c>
      <c r="O263" s="164"/>
    </row>
    <row r="264" spans="1:15" ht="12.75">
      <c r="A264" s="171"/>
      <c r="B264" s="173"/>
      <c r="C264" s="222" t="s">
        <v>300</v>
      </c>
      <c r="D264" s="223"/>
      <c r="E264" s="174">
        <v>0</v>
      </c>
      <c r="F264" s="175"/>
      <c r="G264" s="176"/>
      <c r="M264" s="172" t="s">
        <v>300</v>
      </c>
      <c r="O264" s="164"/>
    </row>
    <row r="265" spans="1:15" ht="12.75">
      <c r="A265" s="171"/>
      <c r="B265" s="173"/>
      <c r="C265" s="222" t="s">
        <v>301</v>
      </c>
      <c r="D265" s="223"/>
      <c r="E265" s="174">
        <v>0</v>
      </c>
      <c r="F265" s="175"/>
      <c r="G265" s="176"/>
      <c r="M265" s="172" t="s">
        <v>301</v>
      </c>
      <c r="O265" s="164"/>
    </row>
    <row r="266" spans="1:15" ht="12.75">
      <c r="A266" s="171"/>
      <c r="B266" s="173"/>
      <c r="C266" s="222" t="s">
        <v>508</v>
      </c>
      <c r="D266" s="223"/>
      <c r="E266" s="174">
        <v>272</v>
      </c>
      <c r="F266" s="175"/>
      <c r="G266" s="176"/>
      <c r="M266" s="172" t="s">
        <v>307</v>
      </c>
      <c r="O266" s="164"/>
    </row>
    <row r="267" spans="1:104" ht="12.75">
      <c r="A267" s="165">
        <v>75</v>
      </c>
      <c r="B267" s="166" t="s">
        <v>295</v>
      </c>
      <c r="C267" s="167" t="s">
        <v>308</v>
      </c>
      <c r="D267" s="168" t="s">
        <v>97</v>
      </c>
      <c r="E267" s="169">
        <v>6526</v>
      </c>
      <c r="F267" s="169"/>
      <c r="G267" s="170">
        <f>E267*F267</f>
        <v>0</v>
      </c>
      <c r="O267" s="164">
        <v>2</v>
      </c>
      <c r="AA267" s="140">
        <v>12</v>
      </c>
      <c r="AB267" s="140">
        <v>0</v>
      </c>
      <c r="AC267" s="140">
        <v>183</v>
      </c>
      <c r="AZ267" s="140">
        <v>1</v>
      </c>
      <c r="BA267" s="140">
        <f>IF(AZ267=1,G267,0)</f>
        <v>0</v>
      </c>
      <c r="BB267" s="140">
        <f>IF(AZ267=2,G267,0)</f>
        <v>0</v>
      </c>
      <c r="BC267" s="140">
        <f>IF(AZ267=3,G267,0)</f>
        <v>0</v>
      </c>
      <c r="BD267" s="140">
        <f>IF(AZ267=4,G267,0)</f>
        <v>0</v>
      </c>
      <c r="BE267" s="140">
        <f>IF(AZ267=5,G267,0)</f>
        <v>0</v>
      </c>
      <c r="CA267" s="164">
        <v>12</v>
      </c>
      <c r="CB267" s="164">
        <v>0</v>
      </c>
      <c r="CZ267" s="140">
        <v>0</v>
      </c>
    </row>
    <row r="268" spans="1:15" ht="12.75">
      <c r="A268" s="171"/>
      <c r="B268" s="173"/>
      <c r="C268" s="222" t="s">
        <v>507</v>
      </c>
      <c r="D268" s="223"/>
      <c r="E268" s="174">
        <v>6526</v>
      </c>
      <c r="F268" s="175"/>
      <c r="G268" s="176"/>
      <c r="M268" s="172" t="s">
        <v>309</v>
      </c>
      <c r="O268" s="164"/>
    </row>
    <row r="269" spans="1:104" ht="21.75">
      <c r="A269" s="165">
        <v>76</v>
      </c>
      <c r="B269" s="166" t="s">
        <v>295</v>
      </c>
      <c r="C269" s="167" t="s">
        <v>310</v>
      </c>
      <c r="D269" s="168" t="s">
        <v>97</v>
      </c>
      <c r="E269" s="169">
        <v>6526</v>
      </c>
      <c r="F269" s="169"/>
      <c r="G269" s="170">
        <f>E269*F269</f>
        <v>0</v>
      </c>
      <c r="O269" s="164">
        <v>2</v>
      </c>
      <c r="AA269" s="140">
        <v>12</v>
      </c>
      <c r="AB269" s="140">
        <v>0</v>
      </c>
      <c r="AC269" s="140">
        <v>105</v>
      </c>
      <c r="AZ269" s="140">
        <v>1</v>
      </c>
      <c r="BA269" s="140">
        <f>IF(AZ269=1,G269,0)</f>
        <v>0</v>
      </c>
      <c r="BB269" s="140">
        <f>IF(AZ269=2,G269,0)</f>
        <v>0</v>
      </c>
      <c r="BC269" s="140">
        <f>IF(AZ269=3,G269,0)</f>
        <v>0</v>
      </c>
      <c r="BD269" s="140">
        <f>IF(AZ269=4,G269,0)</f>
        <v>0</v>
      </c>
      <c r="BE269" s="140">
        <f>IF(AZ269=5,G269,0)</f>
        <v>0</v>
      </c>
      <c r="CA269" s="164">
        <v>12</v>
      </c>
      <c r="CB269" s="164">
        <v>0</v>
      </c>
      <c r="CZ269" s="140">
        <v>0</v>
      </c>
    </row>
    <row r="270" spans="1:15" ht="12.75">
      <c r="A270" s="171"/>
      <c r="B270" s="173"/>
      <c r="C270" s="222" t="s">
        <v>196</v>
      </c>
      <c r="D270" s="223"/>
      <c r="E270" s="174">
        <v>0</v>
      </c>
      <c r="F270" s="175"/>
      <c r="G270" s="176"/>
      <c r="M270" s="172" t="s">
        <v>196</v>
      </c>
      <c r="O270" s="164"/>
    </row>
    <row r="271" spans="1:15" ht="12.75">
      <c r="A271" s="171"/>
      <c r="B271" s="173"/>
      <c r="C271" s="222" t="s">
        <v>311</v>
      </c>
      <c r="D271" s="223"/>
      <c r="E271" s="174">
        <v>0</v>
      </c>
      <c r="F271" s="175"/>
      <c r="G271" s="176"/>
      <c r="M271" s="172" t="s">
        <v>311</v>
      </c>
      <c r="O271" s="164"/>
    </row>
    <row r="272" spans="1:15" ht="12.75">
      <c r="A272" s="171"/>
      <c r="B272" s="173"/>
      <c r="C272" s="222" t="s">
        <v>312</v>
      </c>
      <c r="D272" s="223"/>
      <c r="E272" s="174">
        <v>0</v>
      </c>
      <c r="F272" s="175"/>
      <c r="G272" s="176"/>
      <c r="M272" s="172" t="s">
        <v>312</v>
      </c>
      <c r="O272" s="164"/>
    </row>
    <row r="273" spans="1:15" ht="12.75">
      <c r="A273" s="171"/>
      <c r="B273" s="173"/>
      <c r="C273" s="222" t="s">
        <v>313</v>
      </c>
      <c r="D273" s="223"/>
      <c r="E273" s="174">
        <v>0</v>
      </c>
      <c r="F273" s="175"/>
      <c r="G273" s="176"/>
      <c r="M273" s="172" t="s">
        <v>313</v>
      </c>
      <c r="O273" s="164"/>
    </row>
    <row r="274" spans="1:15" ht="12.75">
      <c r="A274" s="171"/>
      <c r="B274" s="173"/>
      <c r="C274" s="222" t="s">
        <v>314</v>
      </c>
      <c r="D274" s="223"/>
      <c r="E274" s="174">
        <v>0</v>
      </c>
      <c r="F274" s="175"/>
      <c r="G274" s="176"/>
      <c r="M274" s="172" t="s">
        <v>314</v>
      </c>
      <c r="O274" s="164"/>
    </row>
    <row r="275" spans="1:15" ht="12.75">
      <c r="A275" s="171"/>
      <c r="B275" s="173"/>
      <c r="C275" s="222" t="s">
        <v>301</v>
      </c>
      <c r="D275" s="223"/>
      <c r="E275" s="174">
        <v>0</v>
      </c>
      <c r="F275" s="175"/>
      <c r="G275" s="176"/>
      <c r="M275" s="172" t="s">
        <v>301</v>
      </c>
      <c r="O275" s="164"/>
    </row>
    <row r="276" spans="1:15" ht="12.75">
      <c r="A276" s="171"/>
      <c r="B276" s="173"/>
      <c r="C276" s="222" t="s">
        <v>506</v>
      </c>
      <c r="D276" s="223"/>
      <c r="E276" s="174">
        <v>6526</v>
      </c>
      <c r="F276" s="175"/>
      <c r="G276" s="176"/>
      <c r="M276" s="172" t="s">
        <v>315</v>
      </c>
      <c r="O276" s="164"/>
    </row>
    <row r="277" spans="1:104" ht="12.75">
      <c r="A277" s="165">
        <v>77</v>
      </c>
      <c r="B277" s="166" t="s">
        <v>295</v>
      </c>
      <c r="C277" s="167" t="s">
        <v>316</v>
      </c>
      <c r="D277" s="168" t="s">
        <v>90</v>
      </c>
      <c r="E277" s="169">
        <v>10.96</v>
      </c>
      <c r="F277" s="169"/>
      <c r="G277" s="170">
        <f>E277*F277</f>
        <v>0</v>
      </c>
      <c r="O277" s="164">
        <v>2</v>
      </c>
      <c r="AA277" s="140">
        <v>12</v>
      </c>
      <c r="AB277" s="140">
        <v>0</v>
      </c>
      <c r="AC277" s="140">
        <v>78</v>
      </c>
      <c r="AZ277" s="140">
        <v>1</v>
      </c>
      <c r="BA277" s="140">
        <f>IF(AZ277=1,G277,0)</f>
        <v>0</v>
      </c>
      <c r="BB277" s="140">
        <f>IF(AZ277=2,G277,0)</f>
        <v>0</v>
      </c>
      <c r="BC277" s="140">
        <f>IF(AZ277=3,G277,0)</f>
        <v>0</v>
      </c>
      <c r="BD277" s="140">
        <f>IF(AZ277=4,G277,0)</f>
        <v>0</v>
      </c>
      <c r="BE277" s="140">
        <f>IF(AZ277=5,G277,0)</f>
        <v>0</v>
      </c>
      <c r="CA277" s="164">
        <v>12</v>
      </c>
      <c r="CB277" s="164">
        <v>0</v>
      </c>
      <c r="CZ277" s="140">
        <v>1.7</v>
      </c>
    </row>
    <row r="278" spans="1:15" ht="12.75">
      <c r="A278" s="171"/>
      <c r="B278" s="173"/>
      <c r="C278" s="222" t="s">
        <v>196</v>
      </c>
      <c r="D278" s="223"/>
      <c r="E278" s="174">
        <v>0</v>
      </c>
      <c r="F278" s="175"/>
      <c r="G278" s="176"/>
      <c r="M278" s="172" t="s">
        <v>196</v>
      </c>
      <c r="O278" s="164"/>
    </row>
    <row r="279" spans="1:15" ht="12.75">
      <c r="A279" s="171"/>
      <c r="B279" s="173"/>
      <c r="C279" s="222" t="s">
        <v>503</v>
      </c>
      <c r="D279" s="223"/>
      <c r="E279" s="174">
        <v>5.41</v>
      </c>
      <c r="F279" s="175"/>
      <c r="G279" s="176"/>
      <c r="M279" s="172" t="s">
        <v>317</v>
      </c>
      <c r="O279" s="164"/>
    </row>
    <row r="280" spans="1:15" ht="12.75">
      <c r="A280" s="171"/>
      <c r="B280" s="173"/>
      <c r="C280" s="222" t="s">
        <v>504</v>
      </c>
      <c r="D280" s="223"/>
      <c r="E280" s="174">
        <v>5.55</v>
      </c>
      <c r="F280" s="175"/>
      <c r="G280" s="176"/>
      <c r="M280" s="172" t="s">
        <v>318</v>
      </c>
      <c r="O280" s="164"/>
    </row>
    <row r="281" spans="1:104" ht="12.75">
      <c r="A281" s="165">
        <v>78</v>
      </c>
      <c r="B281" s="166" t="s">
        <v>295</v>
      </c>
      <c r="C281" s="167" t="s">
        <v>319</v>
      </c>
      <c r="D281" s="168" t="s">
        <v>320</v>
      </c>
      <c r="E281" s="169">
        <v>19578</v>
      </c>
      <c r="F281" s="169"/>
      <c r="G281" s="170">
        <f>E281*F281</f>
        <v>0</v>
      </c>
      <c r="O281" s="164">
        <v>2</v>
      </c>
      <c r="AA281" s="140">
        <v>12</v>
      </c>
      <c r="AB281" s="140">
        <v>0</v>
      </c>
      <c r="AC281" s="140">
        <v>106</v>
      </c>
      <c r="AZ281" s="140">
        <v>1</v>
      </c>
      <c r="BA281" s="140">
        <f>IF(AZ281=1,G281,0)</f>
        <v>0</v>
      </c>
      <c r="BB281" s="140">
        <f>IF(AZ281=2,G281,0)</f>
        <v>0</v>
      </c>
      <c r="BC281" s="140">
        <f>IF(AZ281=3,G281,0)</f>
        <v>0</v>
      </c>
      <c r="BD281" s="140">
        <f>IF(AZ281=4,G281,0)</f>
        <v>0</v>
      </c>
      <c r="BE281" s="140">
        <f>IF(AZ281=5,G281,0)</f>
        <v>0</v>
      </c>
      <c r="CA281" s="164">
        <v>12</v>
      </c>
      <c r="CB281" s="164">
        <v>0</v>
      </c>
      <c r="CZ281" s="140">
        <v>0</v>
      </c>
    </row>
    <row r="282" spans="1:15" ht="12.75">
      <c r="A282" s="171"/>
      <c r="B282" s="173"/>
      <c r="C282" s="222" t="s">
        <v>196</v>
      </c>
      <c r="D282" s="223"/>
      <c r="E282" s="174">
        <v>0</v>
      </c>
      <c r="F282" s="175"/>
      <c r="G282" s="176"/>
      <c r="M282" s="172" t="s">
        <v>196</v>
      </c>
      <c r="O282" s="164"/>
    </row>
    <row r="283" spans="1:15" ht="12.75">
      <c r="A283" s="171"/>
      <c r="B283" s="173"/>
      <c r="C283" s="222" t="s">
        <v>502</v>
      </c>
      <c r="D283" s="223"/>
      <c r="E283" s="174">
        <v>19578</v>
      </c>
      <c r="F283" s="175"/>
      <c r="G283" s="176"/>
      <c r="M283" s="172" t="s">
        <v>321</v>
      </c>
      <c r="O283" s="164"/>
    </row>
    <row r="284" spans="1:104" ht="21.75">
      <c r="A284" s="165">
        <v>79</v>
      </c>
      <c r="B284" s="166" t="s">
        <v>295</v>
      </c>
      <c r="C284" s="167" t="s">
        <v>322</v>
      </c>
      <c r="D284" s="168" t="s">
        <v>97</v>
      </c>
      <c r="E284" s="169">
        <v>152</v>
      </c>
      <c r="F284" s="169"/>
      <c r="G284" s="170">
        <f>E284*F284</f>
        <v>0</v>
      </c>
      <c r="O284" s="164">
        <v>2</v>
      </c>
      <c r="AA284" s="140">
        <v>12</v>
      </c>
      <c r="AB284" s="140">
        <v>0</v>
      </c>
      <c r="AC284" s="140">
        <v>77</v>
      </c>
      <c r="AZ284" s="140">
        <v>1</v>
      </c>
      <c r="BA284" s="140">
        <f>IF(AZ284=1,G284,0)</f>
        <v>0</v>
      </c>
      <c r="BB284" s="140">
        <f>IF(AZ284=2,G284,0)</f>
        <v>0</v>
      </c>
      <c r="BC284" s="140">
        <f>IF(AZ284=3,G284,0)</f>
        <v>0</v>
      </c>
      <c r="BD284" s="140">
        <f>IF(AZ284=4,G284,0)</f>
        <v>0</v>
      </c>
      <c r="BE284" s="140">
        <f>IF(AZ284=5,G284,0)</f>
        <v>0</v>
      </c>
      <c r="CA284" s="164">
        <v>12</v>
      </c>
      <c r="CB284" s="164">
        <v>0</v>
      </c>
      <c r="CZ284" s="140">
        <v>0</v>
      </c>
    </row>
    <row r="285" spans="1:15" ht="12.75">
      <c r="A285" s="171"/>
      <c r="B285" s="173"/>
      <c r="C285" s="222" t="s">
        <v>196</v>
      </c>
      <c r="D285" s="223"/>
      <c r="E285" s="174">
        <v>0</v>
      </c>
      <c r="F285" s="175"/>
      <c r="G285" s="176"/>
      <c r="M285" s="172" t="s">
        <v>196</v>
      </c>
      <c r="O285" s="164"/>
    </row>
    <row r="286" spans="1:15" ht="12.75">
      <c r="A286" s="171"/>
      <c r="B286" s="173"/>
      <c r="C286" s="222" t="s">
        <v>323</v>
      </c>
      <c r="D286" s="223"/>
      <c r="E286" s="174">
        <v>0</v>
      </c>
      <c r="F286" s="175"/>
      <c r="G286" s="176"/>
      <c r="M286" s="172" t="s">
        <v>323</v>
      </c>
      <c r="O286" s="164"/>
    </row>
    <row r="287" spans="1:15" ht="12.75">
      <c r="A287" s="171"/>
      <c r="B287" s="173"/>
      <c r="C287" s="222" t="s">
        <v>324</v>
      </c>
      <c r="D287" s="223"/>
      <c r="E287" s="174">
        <v>0</v>
      </c>
      <c r="F287" s="175"/>
      <c r="G287" s="176"/>
      <c r="M287" s="172" t="s">
        <v>324</v>
      </c>
      <c r="O287" s="164"/>
    </row>
    <row r="288" spans="1:15" ht="12.75">
      <c r="A288" s="171"/>
      <c r="B288" s="173"/>
      <c r="C288" s="222" t="s">
        <v>325</v>
      </c>
      <c r="D288" s="223"/>
      <c r="E288" s="174">
        <v>0</v>
      </c>
      <c r="F288" s="175"/>
      <c r="G288" s="176"/>
      <c r="M288" s="172" t="s">
        <v>325</v>
      </c>
      <c r="O288" s="164"/>
    </row>
    <row r="289" spans="1:15" ht="12.75">
      <c r="A289" s="171"/>
      <c r="B289" s="173"/>
      <c r="C289" s="222" t="s">
        <v>326</v>
      </c>
      <c r="D289" s="223"/>
      <c r="E289" s="174">
        <v>0</v>
      </c>
      <c r="F289" s="175"/>
      <c r="G289" s="176"/>
      <c r="M289" s="172" t="s">
        <v>326</v>
      </c>
      <c r="O289" s="164"/>
    </row>
    <row r="290" spans="1:15" ht="12.75">
      <c r="A290" s="171"/>
      <c r="B290" s="173"/>
      <c r="C290" s="222" t="s">
        <v>327</v>
      </c>
      <c r="D290" s="223"/>
      <c r="E290" s="174">
        <v>0</v>
      </c>
      <c r="F290" s="175"/>
      <c r="G290" s="176"/>
      <c r="M290" s="172" t="s">
        <v>327</v>
      </c>
      <c r="O290" s="164"/>
    </row>
    <row r="291" spans="1:15" ht="12.75">
      <c r="A291" s="171"/>
      <c r="B291" s="173"/>
      <c r="C291" s="222" t="s">
        <v>328</v>
      </c>
      <c r="D291" s="223"/>
      <c r="E291" s="174">
        <v>0</v>
      </c>
      <c r="F291" s="175"/>
      <c r="G291" s="176"/>
      <c r="M291" s="172" t="s">
        <v>328</v>
      </c>
      <c r="O291" s="164"/>
    </row>
    <row r="292" spans="1:15" ht="21.75">
      <c r="A292" s="171"/>
      <c r="B292" s="173"/>
      <c r="C292" s="222" t="s">
        <v>329</v>
      </c>
      <c r="D292" s="223"/>
      <c r="E292" s="174">
        <v>0</v>
      </c>
      <c r="F292" s="175"/>
      <c r="G292" s="176"/>
      <c r="M292" s="172" t="s">
        <v>329</v>
      </c>
      <c r="O292" s="164"/>
    </row>
    <row r="293" spans="1:15" ht="12.75">
      <c r="A293" s="171"/>
      <c r="B293" s="173"/>
      <c r="C293" s="222" t="s">
        <v>330</v>
      </c>
      <c r="D293" s="223"/>
      <c r="E293" s="174">
        <v>0</v>
      </c>
      <c r="F293" s="175"/>
      <c r="G293" s="176"/>
      <c r="M293" s="172" t="s">
        <v>330</v>
      </c>
      <c r="O293" s="164"/>
    </row>
    <row r="294" spans="1:15" ht="12.75">
      <c r="A294" s="171"/>
      <c r="B294" s="173"/>
      <c r="C294" s="222" t="s">
        <v>331</v>
      </c>
      <c r="D294" s="223"/>
      <c r="E294" s="174">
        <v>0</v>
      </c>
      <c r="F294" s="175"/>
      <c r="G294" s="176"/>
      <c r="M294" s="172" t="s">
        <v>331</v>
      </c>
      <c r="O294" s="164"/>
    </row>
    <row r="295" spans="1:15" ht="12.75">
      <c r="A295" s="171"/>
      <c r="B295" s="173"/>
      <c r="C295" s="222" t="s">
        <v>301</v>
      </c>
      <c r="D295" s="223"/>
      <c r="E295" s="174">
        <v>0</v>
      </c>
      <c r="F295" s="175"/>
      <c r="G295" s="176"/>
      <c r="M295" s="172" t="s">
        <v>301</v>
      </c>
      <c r="O295" s="164"/>
    </row>
    <row r="296" spans="1:15" ht="12.75">
      <c r="A296" s="171"/>
      <c r="B296" s="173"/>
      <c r="C296" s="222" t="s">
        <v>500</v>
      </c>
      <c r="D296" s="223"/>
      <c r="E296" s="174">
        <v>96</v>
      </c>
      <c r="F296" s="175"/>
      <c r="G296" s="176"/>
      <c r="M296" s="172" t="s">
        <v>239</v>
      </c>
      <c r="O296" s="164"/>
    </row>
    <row r="297" spans="1:15" ht="12.75">
      <c r="A297" s="171"/>
      <c r="B297" s="173"/>
      <c r="C297" s="222" t="s">
        <v>501</v>
      </c>
      <c r="D297" s="223"/>
      <c r="E297" s="174">
        <v>120</v>
      </c>
      <c r="F297" s="175"/>
      <c r="G297" s="176"/>
      <c r="M297" s="172" t="s">
        <v>240</v>
      </c>
      <c r="O297" s="164"/>
    </row>
    <row r="298" spans="1:104" ht="21.75">
      <c r="A298" s="165">
        <v>80</v>
      </c>
      <c r="B298" s="166" t="s">
        <v>295</v>
      </c>
      <c r="C298" s="167" t="s">
        <v>332</v>
      </c>
      <c r="D298" s="168" t="s">
        <v>77</v>
      </c>
      <c r="E298" s="169">
        <v>4564</v>
      </c>
      <c r="F298" s="169"/>
      <c r="G298" s="170">
        <f>E298*F298</f>
        <v>0</v>
      </c>
      <c r="O298" s="164">
        <v>2</v>
      </c>
      <c r="AA298" s="140">
        <v>12</v>
      </c>
      <c r="AB298" s="140">
        <v>0</v>
      </c>
      <c r="AC298" s="140">
        <v>123</v>
      </c>
      <c r="AZ298" s="140">
        <v>1</v>
      </c>
      <c r="BA298" s="140">
        <f>IF(AZ298=1,G298,0)</f>
        <v>0</v>
      </c>
      <c r="BB298" s="140">
        <f>IF(AZ298=2,G298,0)</f>
        <v>0</v>
      </c>
      <c r="BC298" s="140">
        <f>IF(AZ298=3,G298,0)</f>
        <v>0</v>
      </c>
      <c r="BD298" s="140">
        <f>IF(AZ298=4,G298,0)</f>
        <v>0</v>
      </c>
      <c r="BE298" s="140">
        <f>IF(AZ298=5,G298,0)</f>
        <v>0</v>
      </c>
      <c r="CA298" s="164">
        <v>12</v>
      </c>
      <c r="CB298" s="164">
        <v>0</v>
      </c>
      <c r="CZ298" s="140">
        <v>0</v>
      </c>
    </row>
    <row r="299" spans="1:15" ht="12.75">
      <c r="A299" s="171"/>
      <c r="B299" s="173"/>
      <c r="C299" s="222" t="s">
        <v>196</v>
      </c>
      <c r="D299" s="223"/>
      <c r="E299" s="174">
        <v>0</v>
      </c>
      <c r="F299" s="175"/>
      <c r="G299" s="176"/>
      <c r="M299" s="172" t="s">
        <v>196</v>
      </c>
      <c r="O299" s="164"/>
    </row>
    <row r="300" spans="1:15" ht="12.75">
      <c r="A300" s="171"/>
      <c r="B300" s="173"/>
      <c r="C300" s="222" t="s">
        <v>499</v>
      </c>
      <c r="D300" s="223"/>
      <c r="E300" s="174">
        <v>4564</v>
      </c>
      <c r="F300" s="175"/>
      <c r="G300" s="176"/>
      <c r="M300" s="172" t="s">
        <v>246</v>
      </c>
      <c r="O300" s="164"/>
    </row>
    <row r="301" spans="1:104" ht="12.75">
      <c r="A301" s="165">
        <v>81</v>
      </c>
      <c r="B301" s="166" t="s">
        <v>295</v>
      </c>
      <c r="C301" s="167" t="s">
        <v>333</v>
      </c>
      <c r="D301" s="168" t="s">
        <v>334</v>
      </c>
      <c r="E301" s="169">
        <v>93</v>
      </c>
      <c r="F301" s="169"/>
      <c r="G301" s="170">
        <f>E301*F301</f>
        <v>0</v>
      </c>
      <c r="O301" s="164">
        <v>2</v>
      </c>
      <c r="AA301" s="140">
        <v>12</v>
      </c>
      <c r="AB301" s="140">
        <v>0</v>
      </c>
      <c r="AC301" s="140">
        <v>104</v>
      </c>
      <c r="AZ301" s="140">
        <v>1</v>
      </c>
      <c r="BA301" s="140">
        <f>IF(AZ301=1,G301,0)</f>
        <v>0</v>
      </c>
      <c r="BB301" s="140">
        <f>IF(AZ301=2,G301,0)</f>
        <v>0</v>
      </c>
      <c r="BC301" s="140">
        <f>IF(AZ301=3,G301,0)</f>
        <v>0</v>
      </c>
      <c r="BD301" s="140">
        <f>IF(AZ301=4,G301,0)</f>
        <v>0</v>
      </c>
      <c r="BE301" s="140">
        <f>IF(AZ301=5,G301,0)</f>
        <v>0</v>
      </c>
      <c r="CA301" s="164">
        <v>12</v>
      </c>
      <c r="CB301" s="164">
        <v>0</v>
      </c>
      <c r="CZ301" s="140">
        <v>0</v>
      </c>
    </row>
    <row r="302" spans="1:15" ht="12.75">
      <c r="A302" s="171"/>
      <c r="B302" s="173"/>
      <c r="C302" s="222" t="s">
        <v>335</v>
      </c>
      <c r="D302" s="223"/>
      <c r="E302" s="174">
        <v>93</v>
      </c>
      <c r="F302" s="175"/>
      <c r="G302" s="176"/>
      <c r="M302" s="172" t="s">
        <v>335</v>
      </c>
      <c r="O302" s="164"/>
    </row>
    <row r="303" spans="1:104" ht="12.75">
      <c r="A303" s="165">
        <v>82</v>
      </c>
      <c r="B303" s="166" t="s">
        <v>336</v>
      </c>
      <c r="C303" s="167" t="s">
        <v>337</v>
      </c>
      <c r="D303" s="168" t="s">
        <v>77</v>
      </c>
      <c r="E303" s="169">
        <v>525.01</v>
      </c>
      <c r="F303" s="169"/>
      <c r="G303" s="170">
        <f>E303*F303</f>
        <v>0</v>
      </c>
      <c r="O303" s="164">
        <v>2</v>
      </c>
      <c r="AA303" s="140">
        <v>12</v>
      </c>
      <c r="AB303" s="140">
        <v>0</v>
      </c>
      <c r="AC303" s="140">
        <v>79</v>
      </c>
      <c r="AZ303" s="140">
        <v>1</v>
      </c>
      <c r="BA303" s="140">
        <f>IF(AZ303=1,G303,0)</f>
        <v>0</v>
      </c>
      <c r="BB303" s="140">
        <f>IF(AZ303=2,G303,0)</f>
        <v>0</v>
      </c>
      <c r="BC303" s="140">
        <f>IF(AZ303=3,G303,0)</f>
        <v>0</v>
      </c>
      <c r="BD303" s="140">
        <f>IF(AZ303=4,G303,0)</f>
        <v>0</v>
      </c>
      <c r="BE303" s="140">
        <f>IF(AZ303=5,G303,0)</f>
        <v>0</v>
      </c>
      <c r="CA303" s="164">
        <v>12</v>
      </c>
      <c r="CB303" s="164">
        <v>0</v>
      </c>
      <c r="CZ303" s="140">
        <v>0.002</v>
      </c>
    </row>
    <row r="304" spans="1:15" ht="12.75">
      <c r="A304" s="171"/>
      <c r="B304" s="173"/>
      <c r="C304" s="222" t="s">
        <v>196</v>
      </c>
      <c r="D304" s="223"/>
      <c r="E304" s="174">
        <v>0</v>
      </c>
      <c r="F304" s="175"/>
      <c r="G304" s="176"/>
      <c r="M304" s="172" t="s">
        <v>196</v>
      </c>
      <c r="O304" s="164"/>
    </row>
    <row r="305" spans="1:15" ht="12.75">
      <c r="A305" s="171"/>
      <c r="B305" s="173"/>
      <c r="C305" s="222" t="s">
        <v>497</v>
      </c>
      <c r="D305" s="223"/>
      <c r="E305" s="174">
        <v>259.05</v>
      </c>
      <c r="F305" s="175"/>
      <c r="G305" s="176"/>
      <c r="M305" s="172" t="s">
        <v>338</v>
      </c>
      <c r="O305" s="164"/>
    </row>
    <row r="306" spans="1:15" ht="12.75">
      <c r="A306" s="171"/>
      <c r="B306" s="173"/>
      <c r="C306" s="222" t="s">
        <v>498</v>
      </c>
      <c r="D306" s="223"/>
      <c r="E306" s="174">
        <v>265.96</v>
      </c>
      <c r="F306" s="175"/>
      <c r="G306" s="176"/>
      <c r="M306" s="172" t="s">
        <v>339</v>
      </c>
      <c r="O306" s="164"/>
    </row>
    <row r="307" spans="1:104" ht="21.75">
      <c r="A307" s="165">
        <v>83</v>
      </c>
      <c r="B307" s="166" t="s">
        <v>340</v>
      </c>
      <c r="C307" s="167" t="s">
        <v>341</v>
      </c>
      <c r="D307" s="168" t="s">
        <v>342</v>
      </c>
      <c r="E307" s="169">
        <v>5.6</v>
      </c>
      <c r="F307" s="169"/>
      <c r="G307" s="170">
        <f>E307*F307</f>
        <v>0</v>
      </c>
      <c r="O307" s="164">
        <v>2</v>
      </c>
      <c r="AA307" s="140">
        <v>3</v>
      </c>
      <c r="AB307" s="140">
        <v>1</v>
      </c>
      <c r="AC307" s="140">
        <v>572420</v>
      </c>
      <c r="AZ307" s="140">
        <v>1</v>
      </c>
      <c r="BA307" s="140">
        <f>IF(AZ307=1,G307,0)</f>
        <v>0</v>
      </c>
      <c r="BB307" s="140">
        <f>IF(AZ307=2,G307,0)</f>
        <v>0</v>
      </c>
      <c r="BC307" s="140">
        <f>IF(AZ307=3,G307,0)</f>
        <v>0</v>
      </c>
      <c r="BD307" s="140">
        <f>IF(AZ307=4,G307,0)</f>
        <v>0</v>
      </c>
      <c r="BE307" s="140">
        <f>IF(AZ307=5,G307,0)</f>
        <v>0</v>
      </c>
      <c r="CA307" s="164">
        <v>3</v>
      </c>
      <c r="CB307" s="164">
        <v>1</v>
      </c>
      <c r="CZ307" s="140">
        <v>0.001</v>
      </c>
    </row>
    <row r="308" spans="1:15" ht="12.75">
      <c r="A308" s="171"/>
      <c r="B308" s="173"/>
      <c r="C308" s="222" t="s">
        <v>196</v>
      </c>
      <c r="D308" s="223"/>
      <c r="E308" s="174">
        <v>0</v>
      </c>
      <c r="F308" s="175"/>
      <c r="G308" s="176"/>
      <c r="M308" s="172" t="s">
        <v>196</v>
      </c>
      <c r="O308" s="164"/>
    </row>
    <row r="309" spans="1:15" ht="12.75">
      <c r="A309" s="171"/>
      <c r="B309" s="173"/>
      <c r="C309" s="222" t="s">
        <v>496</v>
      </c>
      <c r="D309" s="223"/>
      <c r="E309" s="174">
        <v>5.6</v>
      </c>
      <c r="F309" s="175"/>
      <c r="G309" s="176"/>
      <c r="M309" s="172" t="s">
        <v>343</v>
      </c>
      <c r="O309" s="164"/>
    </row>
    <row r="310" spans="1:104" ht="21.75">
      <c r="A310" s="165">
        <v>84</v>
      </c>
      <c r="B310" s="166" t="s">
        <v>344</v>
      </c>
      <c r="C310" s="167" t="s">
        <v>345</v>
      </c>
      <c r="D310" s="168" t="s">
        <v>342</v>
      </c>
      <c r="E310" s="169">
        <v>8.84</v>
      </c>
      <c r="F310" s="169"/>
      <c r="G310" s="170">
        <f>E310*F310</f>
        <v>0</v>
      </c>
      <c r="O310" s="164">
        <v>2</v>
      </c>
      <c r="AA310" s="140">
        <v>3</v>
      </c>
      <c r="AB310" s="140">
        <v>1</v>
      </c>
      <c r="AC310" s="140">
        <v>572472</v>
      </c>
      <c r="AZ310" s="140">
        <v>1</v>
      </c>
      <c r="BA310" s="140">
        <f>IF(AZ310=1,G310,0)</f>
        <v>0</v>
      </c>
      <c r="BB310" s="140">
        <f>IF(AZ310=2,G310,0)</f>
        <v>0</v>
      </c>
      <c r="BC310" s="140">
        <f>IF(AZ310=3,G310,0)</f>
        <v>0</v>
      </c>
      <c r="BD310" s="140">
        <f>IF(AZ310=4,G310,0)</f>
        <v>0</v>
      </c>
      <c r="BE310" s="140">
        <f>IF(AZ310=5,G310,0)</f>
        <v>0</v>
      </c>
      <c r="CA310" s="164">
        <v>3</v>
      </c>
      <c r="CB310" s="164">
        <v>1</v>
      </c>
      <c r="CZ310" s="140">
        <v>0.001</v>
      </c>
    </row>
    <row r="311" spans="1:15" ht="12.75">
      <c r="A311" s="171"/>
      <c r="B311" s="173"/>
      <c r="C311" s="222" t="s">
        <v>196</v>
      </c>
      <c r="D311" s="223"/>
      <c r="E311" s="174">
        <v>0</v>
      </c>
      <c r="F311" s="175"/>
      <c r="G311" s="176"/>
      <c r="M311" s="172" t="s">
        <v>196</v>
      </c>
      <c r="O311" s="164"/>
    </row>
    <row r="312" spans="1:15" ht="12.75">
      <c r="A312" s="171"/>
      <c r="B312" s="173"/>
      <c r="C312" s="222" t="s">
        <v>495</v>
      </c>
      <c r="D312" s="223"/>
      <c r="E312" s="174">
        <v>8.84</v>
      </c>
      <c r="F312" s="175"/>
      <c r="G312" s="176"/>
      <c r="M312" s="172" t="s">
        <v>346</v>
      </c>
      <c r="O312" s="164"/>
    </row>
    <row r="313" spans="1:104" ht="12.75">
      <c r="A313" s="165">
        <v>85</v>
      </c>
      <c r="B313" s="166" t="s">
        <v>347</v>
      </c>
      <c r="C313" s="167" t="s">
        <v>348</v>
      </c>
      <c r="D313" s="168" t="s">
        <v>90</v>
      </c>
      <c r="E313" s="169">
        <v>126.34</v>
      </c>
      <c r="F313" s="169"/>
      <c r="G313" s="170">
        <f>E313*F313</f>
        <v>0</v>
      </c>
      <c r="O313" s="164">
        <v>2</v>
      </c>
      <c r="AA313" s="140">
        <v>3</v>
      </c>
      <c r="AB313" s="140">
        <v>1</v>
      </c>
      <c r="AC313" s="140">
        <v>8211320</v>
      </c>
      <c r="AZ313" s="140">
        <v>1</v>
      </c>
      <c r="BA313" s="140">
        <f>IF(AZ313=1,G313,0)</f>
        <v>0</v>
      </c>
      <c r="BB313" s="140">
        <f>IF(AZ313=2,G313,0)</f>
        <v>0</v>
      </c>
      <c r="BC313" s="140">
        <f>IF(AZ313=3,G313,0)</f>
        <v>0</v>
      </c>
      <c r="BD313" s="140">
        <f>IF(AZ313=4,G313,0)</f>
        <v>0</v>
      </c>
      <c r="BE313" s="140">
        <f>IF(AZ313=5,G313,0)</f>
        <v>0</v>
      </c>
      <c r="CA313" s="164">
        <v>3</v>
      </c>
      <c r="CB313" s="164">
        <v>1</v>
      </c>
      <c r="CZ313" s="140">
        <v>0</v>
      </c>
    </row>
    <row r="314" spans="1:15" ht="12.75">
      <c r="A314" s="171"/>
      <c r="B314" s="173"/>
      <c r="C314" s="222" t="s">
        <v>505</v>
      </c>
      <c r="D314" s="223"/>
      <c r="E314" s="174">
        <v>126.34</v>
      </c>
      <c r="F314" s="175"/>
      <c r="G314" s="176"/>
      <c r="H314" s="197"/>
      <c r="M314" s="172" t="s">
        <v>294</v>
      </c>
      <c r="O314" s="164"/>
    </row>
    <row r="315" spans="1:104" ht="12.75">
      <c r="A315" s="165">
        <v>86</v>
      </c>
      <c r="B315" s="166" t="s">
        <v>349</v>
      </c>
      <c r="C315" s="167" t="s">
        <v>350</v>
      </c>
      <c r="D315" s="168" t="s">
        <v>90</v>
      </c>
      <c r="E315" s="169">
        <v>58.54</v>
      </c>
      <c r="F315" s="169"/>
      <c r="G315" s="170">
        <f>E315*F315</f>
        <v>0</v>
      </c>
      <c r="O315" s="164">
        <v>2</v>
      </c>
      <c r="AA315" s="140">
        <v>3</v>
      </c>
      <c r="AB315" s="140">
        <v>1</v>
      </c>
      <c r="AC315" s="140">
        <v>10391100</v>
      </c>
      <c r="AZ315" s="140">
        <v>1</v>
      </c>
      <c r="BA315" s="140">
        <f>IF(AZ315=1,G315,0)</f>
        <v>0</v>
      </c>
      <c r="BB315" s="140">
        <f>IF(AZ315=2,G315,0)</f>
        <v>0</v>
      </c>
      <c r="BC315" s="140">
        <f>IF(AZ315=3,G315,0)</f>
        <v>0</v>
      </c>
      <c r="BD315" s="140">
        <f>IF(AZ315=4,G315,0)</f>
        <v>0</v>
      </c>
      <c r="BE315" s="140">
        <f>IF(AZ315=5,G315,0)</f>
        <v>0</v>
      </c>
      <c r="CA315" s="164">
        <v>3</v>
      </c>
      <c r="CB315" s="164">
        <v>1</v>
      </c>
      <c r="CZ315" s="140">
        <v>0.6</v>
      </c>
    </row>
    <row r="316" spans="1:15" ht="12.75">
      <c r="A316" s="171"/>
      <c r="B316" s="173"/>
      <c r="C316" s="222" t="s">
        <v>196</v>
      </c>
      <c r="D316" s="223"/>
      <c r="E316" s="174">
        <v>0</v>
      </c>
      <c r="F316" s="175"/>
      <c r="G316" s="176"/>
      <c r="M316" s="172" t="s">
        <v>196</v>
      </c>
      <c r="O316" s="164"/>
    </row>
    <row r="317" spans="1:15" ht="12.75">
      <c r="A317" s="171"/>
      <c r="B317" s="173"/>
      <c r="C317" s="222" t="s">
        <v>494</v>
      </c>
      <c r="D317" s="223"/>
      <c r="E317" s="174">
        <v>16.98</v>
      </c>
      <c r="F317" s="175"/>
      <c r="G317" s="176"/>
      <c r="M317" s="172" t="s">
        <v>351</v>
      </c>
      <c r="O317" s="164"/>
    </row>
    <row r="318" spans="1:15" ht="12.75">
      <c r="A318" s="171"/>
      <c r="B318" s="173"/>
      <c r="C318" s="222" t="s">
        <v>493</v>
      </c>
      <c r="D318" s="223"/>
      <c r="E318" s="174">
        <v>17.43</v>
      </c>
      <c r="F318" s="175"/>
      <c r="G318" s="176"/>
      <c r="M318" s="172" t="s">
        <v>352</v>
      </c>
      <c r="O318" s="164"/>
    </row>
    <row r="319" spans="1:15" ht="12.75">
      <c r="A319" s="171"/>
      <c r="B319" s="173"/>
      <c r="C319" s="222" t="s">
        <v>353</v>
      </c>
      <c r="D319" s="223"/>
      <c r="E319" s="174">
        <v>0.3396</v>
      </c>
      <c r="F319" s="175"/>
      <c r="G319" s="176"/>
      <c r="M319" s="172" t="s">
        <v>353</v>
      </c>
      <c r="O319" s="164"/>
    </row>
    <row r="320" spans="1:15" ht="12.75">
      <c r="A320" s="171"/>
      <c r="B320" s="173"/>
      <c r="C320" s="222" t="s">
        <v>354</v>
      </c>
      <c r="D320" s="223"/>
      <c r="E320" s="174">
        <v>23.793</v>
      </c>
      <c r="F320" s="175"/>
      <c r="G320" s="176"/>
      <c r="H320" s="197"/>
      <c r="M320" s="172" t="s">
        <v>354</v>
      </c>
      <c r="O320" s="164"/>
    </row>
    <row r="321" spans="1:104" ht="12.75">
      <c r="A321" s="165">
        <v>87</v>
      </c>
      <c r="B321" s="166" t="s">
        <v>355</v>
      </c>
      <c r="C321" s="167" t="s">
        <v>356</v>
      </c>
      <c r="D321" s="168" t="s">
        <v>357</v>
      </c>
      <c r="E321" s="169">
        <v>0.17</v>
      </c>
      <c r="F321" s="169"/>
      <c r="G321" s="170">
        <f>E321*F321</f>
        <v>0</v>
      </c>
      <c r="O321" s="164">
        <v>2</v>
      </c>
      <c r="AA321" s="140">
        <v>3</v>
      </c>
      <c r="AB321" s="140">
        <v>1</v>
      </c>
      <c r="AC321" s="140" t="s">
        <v>355</v>
      </c>
      <c r="AZ321" s="140">
        <v>1</v>
      </c>
      <c r="BA321" s="140">
        <f>IF(AZ321=1,G321,0)</f>
        <v>0</v>
      </c>
      <c r="BB321" s="140">
        <f>IF(AZ321=2,G321,0)</f>
        <v>0</v>
      </c>
      <c r="BC321" s="140">
        <f>IF(AZ321=3,G321,0)</f>
        <v>0</v>
      </c>
      <c r="BD321" s="140">
        <f>IF(AZ321=4,G321,0)</f>
        <v>0</v>
      </c>
      <c r="BE321" s="140">
        <f>IF(AZ321=5,G321,0)</f>
        <v>0</v>
      </c>
      <c r="CA321" s="164">
        <v>3</v>
      </c>
      <c r="CB321" s="164">
        <v>1</v>
      </c>
      <c r="CZ321" s="140">
        <v>0.001</v>
      </c>
    </row>
    <row r="322" spans="1:15" ht="12.75">
      <c r="A322" s="171"/>
      <c r="B322" s="173"/>
      <c r="C322" s="222" t="s">
        <v>78</v>
      </c>
      <c r="D322" s="223"/>
      <c r="E322" s="174">
        <v>0</v>
      </c>
      <c r="F322" s="175"/>
      <c r="G322" s="176"/>
      <c r="M322" s="172" t="s">
        <v>78</v>
      </c>
      <c r="O322" s="164"/>
    </row>
    <row r="323" spans="1:15" ht="12.75">
      <c r="A323" s="171"/>
      <c r="B323" s="173"/>
      <c r="C323" s="222" t="s">
        <v>492</v>
      </c>
      <c r="D323" s="223"/>
      <c r="E323" s="174">
        <v>0.17</v>
      </c>
      <c r="F323" s="175"/>
      <c r="G323" s="176"/>
      <c r="M323" s="172" t="s">
        <v>358</v>
      </c>
      <c r="O323" s="164"/>
    </row>
    <row r="324" spans="1:104" ht="12.75">
      <c r="A324" s="165">
        <v>88</v>
      </c>
      <c r="B324" s="166" t="s">
        <v>359</v>
      </c>
      <c r="C324" s="167" t="s">
        <v>360</v>
      </c>
      <c r="D324" s="168" t="s">
        <v>357</v>
      </c>
      <c r="E324" s="169">
        <v>2.04</v>
      </c>
      <c r="F324" s="169"/>
      <c r="G324" s="170">
        <f>E324*F324</f>
        <v>0</v>
      </c>
      <c r="O324" s="164">
        <v>2</v>
      </c>
      <c r="AA324" s="140">
        <v>3</v>
      </c>
      <c r="AB324" s="140">
        <v>1</v>
      </c>
      <c r="AC324" s="140" t="s">
        <v>359</v>
      </c>
      <c r="AZ324" s="140">
        <v>1</v>
      </c>
      <c r="BA324" s="140">
        <f>IF(AZ324=1,G324,0)</f>
        <v>0</v>
      </c>
      <c r="BB324" s="140">
        <f>IF(AZ324=2,G324,0)</f>
        <v>0</v>
      </c>
      <c r="BC324" s="140">
        <f>IF(AZ324=3,G324,0)</f>
        <v>0</v>
      </c>
      <c r="BD324" s="140">
        <f>IF(AZ324=4,G324,0)</f>
        <v>0</v>
      </c>
      <c r="BE324" s="140">
        <f>IF(AZ324=5,G324,0)</f>
        <v>0</v>
      </c>
      <c r="CA324" s="164">
        <v>3</v>
      </c>
      <c r="CB324" s="164">
        <v>1</v>
      </c>
      <c r="CZ324" s="140">
        <v>0.001</v>
      </c>
    </row>
    <row r="325" spans="1:15" ht="12.75">
      <c r="A325" s="171"/>
      <c r="B325" s="173"/>
      <c r="C325" s="222" t="s">
        <v>196</v>
      </c>
      <c r="D325" s="223"/>
      <c r="E325" s="174">
        <v>0</v>
      </c>
      <c r="F325" s="175"/>
      <c r="G325" s="176"/>
      <c r="M325" s="172" t="s">
        <v>196</v>
      </c>
      <c r="O325" s="164"/>
    </row>
    <row r="326" spans="1:15" ht="12.75">
      <c r="A326" s="171"/>
      <c r="B326" s="173"/>
      <c r="C326" s="222" t="s">
        <v>490</v>
      </c>
      <c r="D326" s="223"/>
      <c r="E326" s="174">
        <v>0.14</v>
      </c>
      <c r="F326" s="175"/>
      <c r="G326" s="176"/>
      <c r="M326" s="172" t="s">
        <v>361</v>
      </c>
      <c r="O326" s="164"/>
    </row>
    <row r="327" spans="1:15" ht="12.75">
      <c r="A327" s="171"/>
      <c r="B327" s="173"/>
      <c r="C327" s="222" t="s">
        <v>491</v>
      </c>
      <c r="D327" s="223"/>
      <c r="E327" s="174">
        <v>1.9</v>
      </c>
      <c r="F327" s="175"/>
      <c r="G327" s="176"/>
      <c r="M327" s="172" t="s">
        <v>362</v>
      </c>
      <c r="O327" s="164"/>
    </row>
    <row r="328" spans="1:104" ht="21.75">
      <c r="A328" s="165">
        <v>89</v>
      </c>
      <c r="B328" s="166" t="s">
        <v>363</v>
      </c>
      <c r="C328" s="167" t="s">
        <v>364</v>
      </c>
      <c r="D328" s="168" t="s">
        <v>90</v>
      </c>
      <c r="E328" s="169">
        <v>78.67</v>
      </c>
      <c r="F328" s="169"/>
      <c r="G328" s="170">
        <f>E328*F328</f>
        <v>0</v>
      </c>
      <c r="O328" s="164">
        <v>2</v>
      </c>
      <c r="AA328" s="140">
        <v>12</v>
      </c>
      <c r="AB328" s="140">
        <v>1</v>
      </c>
      <c r="AC328" s="140">
        <v>80</v>
      </c>
      <c r="AZ328" s="140">
        <v>1</v>
      </c>
      <c r="BA328" s="140">
        <f>IF(AZ328=1,G328,0)</f>
        <v>0</v>
      </c>
      <c r="BB328" s="140">
        <f>IF(AZ328=2,G328,0)</f>
        <v>0</v>
      </c>
      <c r="BC328" s="140">
        <f>IF(AZ328=3,G328,0)</f>
        <v>0</v>
      </c>
      <c r="BD328" s="140">
        <f>IF(AZ328=4,G328,0)</f>
        <v>0</v>
      </c>
      <c r="BE328" s="140">
        <f>IF(AZ328=5,G328,0)</f>
        <v>0</v>
      </c>
      <c r="CA328" s="164">
        <v>12</v>
      </c>
      <c r="CB328" s="164">
        <v>1</v>
      </c>
      <c r="CZ328" s="140">
        <v>0</v>
      </c>
    </row>
    <row r="329" spans="1:15" ht="12.75">
      <c r="A329" s="171"/>
      <c r="B329" s="173"/>
      <c r="C329" s="222" t="s">
        <v>196</v>
      </c>
      <c r="D329" s="223"/>
      <c r="E329" s="174">
        <v>0</v>
      </c>
      <c r="F329" s="175"/>
      <c r="G329" s="176"/>
      <c r="M329" s="172" t="s">
        <v>196</v>
      </c>
      <c r="O329" s="164"/>
    </row>
    <row r="330" spans="1:15" ht="21.75">
      <c r="A330" s="171"/>
      <c r="B330" s="173"/>
      <c r="C330" s="222" t="s">
        <v>365</v>
      </c>
      <c r="D330" s="223"/>
      <c r="E330" s="174">
        <v>0</v>
      </c>
      <c r="F330" s="175"/>
      <c r="G330" s="176"/>
      <c r="M330" s="172" t="s">
        <v>365</v>
      </c>
      <c r="O330" s="164"/>
    </row>
    <row r="331" spans="1:15" ht="21.75">
      <c r="A331" s="171"/>
      <c r="B331" s="173"/>
      <c r="C331" s="222" t="s">
        <v>366</v>
      </c>
      <c r="D331" s="223"/>
      <c r="E331" s="174">
        <v>0</v>
      </c>
      <c r="F331" s="175"/>
      <c r="G331" s="176"/>
      <c r="M331" s="172" t="s">
        <v>366</v>
      </c>
      <c r="O331" s="164"/>
    </row>
    <row r="332" spans="1:15" ht="12.75">
      <c r="A332" s="171"/>
      <c r="B332" s="173"/>
      <c r="C332" s="222" t="s">
        <v>489</v>
      </c>
      <c r="D332" s="223"/>
      <c r="E332" s="174">
        <v>38.63</v>
      </c>
      <c r="F332" s="175"/>
      <c r="G332" s="176"/>
      <c r="M332" s="172" t="s">
        <v>367</v>
      </c>
      <c r="O332" s="164"/>
    </row>
    <row r="333" spans="1:15" ht="12.75">
      <c r="A333" s="171"/>
      <c r="B333" s="173"/>
      <c r="C333" s="222" t="s">
        <v>488</v>
      </c>
      <c r="D333" s="223"/>
      <c r="E333" s="174">
        <v>39.66</v>
      </c>
      <c r="F333" s="175"/>
      <c r="G333" s="176"/>
      <c r="M333" s="172" t="s">
        <v>368</v>
      </c>
      <c r="O333" s="164"/>
    </row>
    <row r="334" spans="1:15" ht="12.75">
      <c r="A334" s="171"/>
      <c r="B334" s="173"/>
      <c r="C334" s="222" t="s">
        <v>369</v>
      </c>
      <c r="D334" s="223"/>
      <c r="E334" s="174">
        <v>0.3862</v>
      </c>
      <c r="F334" s="175"/>
      <c r="G334" s="176"/>
      <c r="M334" s="172" t="s">
        <v>369</v>
      </c>
      <c r="O334" s="164"/>
    </row>
    <row r="335" spans="1:104" ht="21.75">
      <c r="A335" s="165">
        <v>90</v>
      </c>
      <c r="B335" s="166" t="s">
        <v>363</v>
      </c>
      <c r="C335" s="167" t="s">
        <v>370</v>
      </c>
      <c r="D335" s="168" t="s">
        <v>90</v>
      </c>
      <c r="E335" s="169">
        <v>141.03</v>
      </c>
      <c r="F335" s="169"/>
      <c r="G335" s="170">
        <f>E335*F335</f>
        <v>0</v>
      </c>
      <c r="O335" s="164">
        <v>2</v>
      </c>
      <c r="AA335" s="140">
        <v>12</v>
      </c>
      <c r="AB335" s="140">
        <v>1</v>
      </c>
      <c r="AC335" s="140">
        <v>125</v>
      </c>
      <c r="AZ335" s="140">
        <v>1</v>
      </c>
      <c r="BA335" s="140">
        <f>IF(AZ335=1,G335,0)</f>
        <v>0</v>
      </c>
      <c r="BB335" s="140">
        <f>IF(AZ335=2,G335,0)</f>
        <v>0</v>
      </c>
      <c r="BC335" s="140">
        <f>IF(AZ335=3,G335,0)</f>
        <v>0</v>
      </c>
      <c r="BD335" s="140">
        <f>IF(AZ335=4,G335,0)</f>
        <v>0</v>
      </c>
      <c r="BE335" s="140">
        <f>IF(AZ335=5,G335,0)</f>
        <v>0</v>
      </c>
      <c r="CA335" s="164">
        <v>12</v>
      </c>
      <c r="CB335" s="164">
        <v>1</v>
      </c>
      <c r="CZ335" s="140">
        <v>0</v>
      </c>
    </row>
    <row r="336" spans="1:15" ht="12.75">
      <c r="A336" s="171"/>
      <c r="B336" s="173"/>
      <c r="C336" s="222" t="s">
        <v>196</v>
      </c>
      <c r="D336" s="223"/>
      <c r="E336" s="174">
        <v>0</v>
      </c>
      <c r="F336" s="175"/>
      <c r="G336" s="176"/>
      <c r="M336" s="172" t="s">
        <v>196</v>
      </c>
      <c r="O336" s="164"/>
    </row>
    <row r="337" spans="1:15" ht="12.75">
      <c r="A337" s="171"/>
      <c r="B337" s="173"/>
      <c r="C337" s="222" t="s">
        <v>487</v>
      </c>
      <c r="D337" s="223"/>
      <c r="E337" s="174">
        <v>141.03</v>
      </c>
      <c r="F337" s="175"/>
      <c r="G337" s="176"/>
      <c r="H337" s="197"/>
      <c r="M337" s="172" t="s">
        <v>371</v>
      </c>
      <c r="O337" s="164"/>
    </row>
    <row r="338" spans="1:104" ht="21.75">
      <c r="A338" s="165">
        <v>91</v>
      </c>
      <c r="B338" s="166" t="s">
        <v>363</v>
      </c>
      <c r="C338" s="167" t="s">
        <v>372</v>
      </c>
      <c r="D338" s="168" t="s">
        <v>90</v>
      </c>
      <c r="E338" s="169">
        <v>114.15</v>
      </c>
      <c r="F338" s="169"/>
      <c r="G338" s="170">
        <f>E338*F338</f>
        <v>0</v>
      </c>
      <c r="O338" s="164">
        <v>2</v>
      </c>
      <c r="AA338" s="140">
        <v>12</v>
      </c>
      <c r="AB338" s="140">
        <v>1</v>
      </c>
      <c r="AC338" s="140">
        <v>107</v>
      </c>
      <c r="AZ338" s="140">
        <v>1</v>
      </c>
      <c r="BA338" s="140">
        <f>IF(AZ338=1,G338,0)</f>
        <v>0</v>
      </c>
      <c r="BB338" s="140">
        <f>IF(AZ338=2,G338,0)</f>
        <v>0</v>
      </c>
      <c r="BC338" s="140">
        <f>IF(AZ338=3,G338,0)</f>
        <v>0</v>
      </c>
      <c r="BD338" s="140">
        <f>IF(AZ338=4,G338,0)</f>
        <v>0</v>
      </c>
      <c r="BE338" s="140">
        <f>IF(AZ338=5,G338,0)</f>
        <v>0</v>
      </c>
      <c r="CA338" s="164">
        <v>12</v>
      </c>
      <c r="CB338" s="164">
        <v>1</v>
      </c>
      <c r="CZ338" s="140">
        <v>0</v>
      </c>
    </row>
    <row r="339" spans="1:15" ht="12.75">
      <c r="A339" s="171"/>
      <c r="B339" s="173"/>
      <c r="C339" s="222" t="s">
        <v>196</v>
      </c>
      <c r="D339" s="223"/>
      <c r="E339" s="174">
        <v>0</v>
      </c>
      <c r="F339" s="175"/>
      <c r="G339" s="176"/>
      <c r="M339" s="172" t="s">
        <v>196</v>
      </c>
      <c r="O339" s="164"/>
    </row>
    <row r="340" spans="1:15" ht="12.75">
      <c r="A340" s="171"/>
      <c r="B340" s="173"/>
      <c r="C340" s="222" t="s">
        <v>373</v>
      </c>
      <c r="D340" s="223"/>
      <c r="E340" s="174">
        <v>0</v>
      </c>
      <c r="F340" s="175"/>
      <c r="G340" s="176"/>
      <c r="M340" s="172" t="s">
        <v>373</v>
      </c>
      <c r="O340" s="164"/>
    </row>
    <row r="341" spans="1:15" ht="12.75">
      <c r="A341" s="171"/>
      <c r="B341" s="173"/>
      <c r="C341" s="222" t="s">
        <v>374</v>
      </c>
      <c r="D341" s="223"/>
      <c r="E341" s="174">
        <v>0</v>
      </c>
      <c r="F341" s="175"/>
      <c r="G341" s="176"/>
      <c r="M341" s="172" t="s">
        <v>374</v>
      </c>
      <c r="O341" s="164"/>
    </row>
    <row r="342" spans="1:15" ht="12.75">
      <c r="A342" s="171"/>
      <c r="B342" s="173"/>
      <c r="C342" s="222" t="s">
        <v>375</v>
      </c>
      <c r="D342" s="223"/>
      <c r="E342" s="174">
        <v>0</v>
      </c>
      <c r="F342" s="175"/>
      <c r="G342" s="176"/>
      <c r="M342" s="172" t="s">
        <v>375</v>
      </c>
      <c r="O342" s="164"/>
    </row>
    <row r="343" spans="1:15" ht="12.75">
      <c r="A343" s="171"/>
      <c r="B343" s="173"/>
      <c r="C343" s="222" t="s">
        <v>376</v>
      </c>
      <c r="D343" s="223"/>
      <c r="E343" s="174">
        <v>0</v>
      </c>
      <c r="F343" s="175"/>
      <c r="G343" s="176"/>
      <c r="M343" s="172" t="s">
        <v>376</v>
      </c>
      <c r="O343" s="164"/>
    </row>
    <row r="344" spans="1:15" ht="12.75">
      <c r="A344" s="171"/>
      <c r="B344" s="173"/>
      <c r="C344" s="222" t="s">
        <v>377</v>
      </c>
      <c r="D344" s="223"/>
      <c r="E344" s="174">
        <v>0</v>
      </c>
      <c r="F344" s="175"/>
      <c r="G344" s="176"/>
      <c r="M344" s="172" t="s">
        <v>377</v>
      </c>
      <c r="O344" s="164"/>
    </row>
    <row r="345" spans="1:15" ht="12.75">
      <c r="A345" s="171"/>
      <c r="B345" s="173"/>
      <c r="C345" s="222" t="s">
        <v>486</v>
      </c>
      <c r="D345" s="223"/>
      <c r="E345" s="174">
        <v>114.15</v>
      </c>
      <c r="F345" s="175"/>
      <c r="G345" s="176"/>
      <c r="M345" s="172" t="s">
        <v>378</v>
      </c>
      <c r="O345" s="164"/>
    </row>
    <row r="346" spans="1:104" ht="21.75">
      <c r="A346" s="165">
        <v>92</v>
      </c>
      <c r="B346" s="166" t="s">
        <v>379</v>
      </c>
      <c r="C346" s="167" t="s">
        <v>380</v>
      </c>
      <c r="D346" s="168" t="s">
        <v>97</v>
      </c>
      <c r="E346" s="169">
        <v>469.68</v>
      </c>
      <c r="F346" s="169"/>
      <c r="G346" s="170">
        <f>E346*F346</f>
        <v>0</v>
      </c>
      <c r="O346" s="164">
        <v>2</v>
      </c>
      <c r="AA346" s="140">
        <v>12</v>
      </c>
      <c r="AB346" s="140">
        <v>1</v>
      </c>
      <c r="AC346" s="140">
        <v>81</v>
      </c>
      <c r="AZ346" s="140">
        <v>1</v>
      </c>
      <c r="BA346" s="140">
        <f>IF(AZ346=1,G346,0)</f>
        <v>0</v>
      </c>
      <c r="BB346" s="140">
        <f>IF(AZ346=2,G346,0)</f>
        <v>0</v>
      </c>
      <c r="BC346" s="140">
        <f>IF(AZ346=3,G346,0)</f>
        <v>0</v>
      </c>
      <c r="BD346" s="140">
        <f>IF(AZ346=4,G346,0)</f>
        <v>0</v>
      </c>
      <c r="BE346" s="140">
        <f>IF(AZ346=5,G346,0)</f>
        <v>0</v>
      </c>
      <c r="CA346" s="164">
        <v>12</v>
      </c>
      <c r="CB346" s="164">
        <v>1</v>
      </c>
      <c r="CZ346" s="140">
        <v>0.005</v>
      </c>
    </row>
    <row r="347" spans="1:15" ht="12.75">
      <c r="A347" s="171"/>
      <c r="B347" s="173"/>
      <c r="C347" s="222" t="s">
        <v>196</v>
      </c>
      <c r="D347" s="223"/>
      <c r="E347" s="174">
        <v>0</v>
      </c>
      <c r="F347" s="175"/>
      <c r="G347" s="176"/>
      <c r="M347" s="172" t="s">
        <v>196</v>
      </c>
      <c r="O347" s="164"/>
    </row>
    <row r="348" spans="1:15" ht="12.75">
      <c r="A348" s="171"/>
      <c r="B348" s="173"/>
      <c r="C348" s="222" t="s">
        <v>484</v>
      </c>
      <c r="D348" s="223"/>
      <c r="E348" s="174">
        <v>231.75</v>
      </c>
      <c r="F348" s="175"/>
      <c r="G348" s="176"/>
      <c r="M348" s="172" t="s">
        <v>381</v>
      </c>
      <c r="O348" s="164"/>
    </row>
    <row r="349" spans="1:15" ht="12.75">
      <c r="A349" s="171"/>
      <c r="B349" s="173"/>
      <c r="C349" s="222" t="s">
        <v>485</v>
      </c>
      <c r="D349" s="223"/>
      <c r="E349" s="174">
        <v>273.93</v>
      </c>
      <c r="F349" s="175"/>
      <c r="G349" s="176"/>
      <c r="M349" s="172" t="s">
        <v>382</v>
      </c>
      <c r="O349" s="164"/>
    </row>
    <row r="350" spans="1:57" ht="13.5">
      <c r="A350" s="177"/>
      <c r="B350" s="178" t="s">
        <v>68</v>
      </c>
      <c r="C350" s="179" t="str">
        <f>CONCATENATE(B151," ",C151)</f>
        <v>18 Povrchové úpravy terénu</v>
      </c>
      <c r="D350" s="180"/>
      <c r="E350" s="181"/>
      <c r="F350" s="182"/>
      <c r="G350" s="183">
        <f>SUM(G151:G349)</f>
        <v>0</v>
      </c>
      <c r="O350" s="164">
        <v>4</v>
      </c>
      <c r="BA350" s="184">
        <f>SUM(BA151:BA349)</f>
        <v>0</v>
      </c>
      <c r="BB350" s="184">
        <f>SUM(BB151:BB349)</f>
        <v>0</v>
      </c>
      <c r="BC350" s="184">
        <f>SUM(BC151:BC349)</f>
        <v>0</v>
      </c>
      <c r="BD350" s="184">
        <f>SUM(BD151:BD349)</f>
        <v>0</v>
      </c>
      <c r="BE350" s="184">
        <f>SUM(BE151:BE349)</f>
        <v>0</v>
      </c>
    </row>
    <row r="351" spans="1:15" ht="13.5">
      <c r="A351" s="157" t="s">
        <v>65</v>
      </c>
      <c r="B351" s="158" t="s">
        <v>383</v>
      </c>
      <c r="C351" s="159" t="s">
        <v>384</v>
      </c>
      <c r="D351" s="160"/>
      <c r="E351" s="161"/>
      <c r="F351" s="161"/>
      <c r="G351" s="162"/>
      <c r="H351" s="163"/>
      <c r="I351" s="163"/>
      <c r="O351" s="164">
        <v>1</v>
      </c>
    </row>
    <row r="352" spans="1:104" ht="21.75">
      <c r="A352" s="165">
        <v>93</v>
      </c>
      <c r="B352" s="166" t="s">
        <v>385</v>
      </c>
      <c r="C352" s="167" t="s">
        <v>386</v>
      </c>
      <c r="D352" s="168" t="s">
        <v>97</v>
      </c>
      <c r="E352" s="169">
        <v>5</v>
      </c>
      <c r="F352" s="169"/>
      <c r="G352" s="170">
        <f>E352*F352</f>
        <v>0</v>
      </c>
      <c r="O352" s="164">
        <v>2</v>
      </c>
      <c r="AA352" s="140">
        <v>12</v>
      </c>
      <c r="AB352" s="140">
        <v>1</v>
      </c>
      <c r="AC352" s="140">
        <v>171</v>
      </c>
      <c r="AZ352" s="140">
        <v>1</v>
      </c>
      <c r="BA352" s="140">
        <f>IF(AZ352=1,G352,0)</f>
        <v>0</v>
      </c>
      <c r="BB352" s="140">
        <f>IF(AZ352=2,G352,0)</f>
        <v>0</v>
      </c>
      <c r="BC352" s="140">
        <f>IF(AZ352=3,G352,0)</f>
        <v>0</v>
      </c>
      <c r="BD352" s="140">
        <f>IF(AZ352=4,G352,0)</f>
        <v>0</v>
      </c>
      <c r="BE352" s="140">
        <f>IF(AZ352=5,G352,0)</f>
        <v>0</v>
      </c>
      <c r="CA352" s="164">
        <v>12</v>
      </c>
      <c r="CB352" s="164">
        <v>1</v>
      </c>
      <c r="CZ352" s="140">
        <v>0</v>
      </c>
    </row>
    <row r="353" spans="1:15" ht="21.75">
      <c r="A353" s="171"/>
      <c r="B353" s="173"/>
      <c r="C353" s="222" t="s">
        <v>387</v>
      </c>
      <c r="D353" s="223"/>
      <c r="E353" s="174">
        <v>0</v>
      </c>
      <c r="F353" s="175"/>
      <c r="G353" s="176"/>
      <c r="M353" s="172" t="s">
        <v>387</v>
      </c>
      <c r="O353" s="164"/>
    </row>
    <row r="354" spans="1:15" ht="12.75">
      <c r="A354" s="171"/>
      <c r="B354" s="173"/>
      <c r="C354" s="222" t="s">
        <v>402</v>
      </c>
      <c r="D354" s="223"/>
      <c r="E354" s="174">
        <v>5</v>
      </c>
      <c r="F354" s="175"/>
      <c r="G354" s="176"/>
      <c r="M354" s="172" t="s">
        <v>388</v>
      </c>
      <c r="O354" s="164"/>
    </row>
    <row r="355" spans="1:104" ht="21.75">
      <c r="A355" s="165">
        <v>94</v>
      </c>
      <c r="B355" s="166" t="s">
        <v>385</v>
      </c>
      <c r="C355" s="167" t="s">
        <v>389</v>
      </c>
      <c r="D355" s="168" t="s">
        <v>97</v>
      </c>
      <c r="E355" s="169">
        <v>11</v>
      </c>
      <c r="F355" s="169"/>
      <c r="G355" s="170">
        <f>E355*F355</f>
        <v>0</v>
      </c>
      <c r="O355" s="164">
        <v>2</v>
      </c>
      <c r="AA355" s="140">
        <v>12</v>
      </c>
      <c r="AB355" s="140">
        <v>1</v>
      </c>
      <c r="AC355" s="140">
        <v>94</v>
      </c>
      <c r="AZ355" s="140">
        <v>1</v>
      </c>
      <c r="BA355" s="140">
        <f>IF(AZ355=1,G355,0)</f>
        <v>0</v>
      </c>
      <c r="BB355" s="140">
        <f>IF(AZ355=2,G355,0)</f>
        <v>0</v>
      </c>
      <c r="BC355" s="140">
        <f>IF(AZ355=3,G355,0)</f>
        <v>0</v>
      </c>
      <c r="BD355" s="140">
        <f>IF(AZ355=4,G355,0)</f>
        <v>0</v>
      </c>
      <c r="BE355" s="140">
        <f>IF(AZ355=5,G355,0)</f>
        <v>0</v>
      </c>
      <c r="CA355" s="164">
        <v>12</v>
      </c>
      <c r="CB355" s="164">
        <v>1</v>
      </c>
      <c r="CZ355" s="140">
        <v>0</v>
      </c>
    </row>
    <row r="356" spans="1:15" ht="21.75">
      <c r="A356" s="171"/>
      <c r="B356" s="173"/>
      <c r="C356" s="222" t="s">
        <v>387</v>
      </c>
      <c r="D356" s="223"/>
      <c r="E356" s="174">
        <v>0</v>
      </c>
      <c r="F356" s="175"/>
      <c r="G356" s="176"/>
      <c r="M356" s="172" t="s">
        <v>387</v>
      </c>
      <c r="O356" s="164"/>
    </row>
    <row r="357" spans="1:15" ht="12.75">
      <c r="A357" s="171"/>
      <c r="B357" s="173"/>
      <c r="C357" s="222" t="s">
        <v>472</v>
      </c>
      <c r="D357" s="223"/>
      <c r="E357" s="174">
        <v>11</v>
      </c>
      <c r="F357" s="175"/>
      <c r="G357" s="176"/>
      <c r="M357" s="172" t="s">
        <v>390</v>
      </c>
      <c r="O357" s="164"/>
    </row>
    <row r="358" spans="1:104" ht="21.75">
      <c r="A358" s="165">
        <v>95</v>
      </c>
      <c r="B358" s="166" t="s">
        <v>385</v>
      </c>
      <c r="C358" s="167" t="s">
        <v>391</v>
      </c>
      <c r="D358" s="168" t="s">
        <v>97</v>
      </c>
      <c r="E358" s="169">
        <v>6</v>
      </c>
      <c r="F358" s="169"/>
      <c r="G358" s="170">
        <f>E358*F358</f>
        <v>0</v>
      </c>
      <c r="O358" s="164">
        <v>2</v>
      </c>
      <c r="AA358" s="140">
        <v>12</v>
      </c>
      <c r="AB358" s="140">
        <v>1</v>
      </c>
      <c r="AC358" s="140">
        <v>97</v>
      </c>
      <c r="AZ358" s="140">
        <v>1</v>
      </c>
      <c r="BA358" s="140">
        <f>IF(AZ358=1,G358,0)</f>
        <v>0</v>
      </c>
      <c r="BB358" s="140">
        <f>IF(AZ358=2,G358,0)</f>
        <v>0</v>
      </c>
      <c r="BC358" s="140">
        <f>IF(AZ358=3,G358,0)</f>
        <v>0</v>
      </c>
      <c r="BD358" s="140">
        <f>IF(AZ358=4,G358,0)</f>
        <v>0</v>
      </c>
      <c r="BE358" s="140">
        <f>IF(AZ358=5,G358,0)</f>
        <v>0</v>
      </c>
      <c r="CA358" s="164">
        <v>12</v>
      </c>
      <c r="CB358" s="164">
        <v>1</v>
      </c>
      <c r="CZ358" s="140">
        <v>0</v>
      </c>
    </row>
    <row r="359" spans="1:15" ht="21.75">
      <c r="A359" s="171"/>
      <c r="B359" s="173"/>
      <c r="C359" s="222" t="s">
        <v>387</v>
      </c>
      <c r="D359" s="223"/>
      <c r="E359" s="174">
        <v>0</v>
      </c>
      <c r="F359" s="175"/>
      <c r="G359" s="176"/>
      <c r="M359" s="172" t="s">
        <v>387</v>
      </c>
      <c r="O359" s="164"/>
    </row>
    <row r="360" spans="1:15" ht="12.75">
      <c r="A360" s="171"/>
      <c r="B360" s="173"/>
      <c r="C360" s="222" t="s">
        <v>422</v>
      </c>
      <c r="D360" s="223"/>
      <c r="E360" s="174">
        <v>6</v>
      </c>
      <c r="F360" s="175"/>
      <c r="G360" s="176"/>
      <c r="M360" s="172" t="s">
        <v>392</v>
      </c>
      <c r="O360" s="164"/>
    </row>
    <row r="361" spans="1:104" ht="21.75">
      <c r="A361" s="165">
        <v>96</v>
      </c>
      <c r="B361" s="166" t="s">
        <v>385</v>
      </c>
      <c r="C361" s="167" t="s">
        <v>393</v>
      </c>
      <c r="D361" s="168" t="s">
        <v>97</v>
      </c>
      <c r="E361" s="169">
        <v>27</v>
      </c>
      <c r="F361" s="169"/>
      <c r="G361" s="170">
        <f>E361*F361</f>
        <v>0</v>
      </c>
      <c r="O361" s="164">
        <v>2</v>
      </c>
      <c r="AA361" s="140">
        <v>12</v>
      </c>
      <c r="AB361" s="140">
        <v>1</v>
      </c>
      <c r="AC361" s="140">
        <v>93</v>
      </c>
      <c r="AZ361" s="140">
        <v>1</v>
      </c>
      <c r="BA361" s="140">
        <f>IF(AZ361=1,G361,0)</f>
        <v>0</v>
      </c>
      <c r="BB361" s="140">
        <f>IF(AZ361=2,G361,0)</f>
        <v>0</v>
      </c>
      <c r="BC361" s="140">
        <f>IF(AZ361=3,G361,0)</f>
        <v>0</v>
      </c>
      <c r="BD361" s="140">
        <f>IF(AZ361=4,G361,0)</f>
        <v>0</v>
      </c>
      <c r="BE361" s="140">
        <f>IF(AZ361=5,G361,0)</f>
        <v>0</v>
      </c>
      <c r="CA361" s="164">
        <v>12</v>
      </c>
      <c r="CB361" s="164">
        <v>1</v>
      </c>
      <c r="CZ361" s="140">
        <v>0</v>
      </c>
    </row>
    <row r="362" spans="1:15" ht="21.75">
      <c r="A362" s="171"/>
      <c r="B362" s="173"/>
      <c r="C362" s="222" t="s">
        <v>387</v>
      </c>
      <c r="D362" s="223"/>
      <c r="E362" s="174">
        <v>0</v>
      </c>
      <c r="F362" s="175"/>
      <c r="G362" s="176"/>
      <c r="M362" s="172" t="s">
        <v>387</v>
      </c>
      <c r="O362" s="164"/>
    </row>
    <row r="363" spans="1:15" ht="12.75">
      <c r="A363" s="171"/>
      <c r="B363" s="173"/>
      <c r="C363" s="222" t="s">
        <v>394</v>
      </c>
      <c r="D363" s="223"/>
      <c r="E363" s="174">
        <v>27</v>
      </c>
      <c r="F363" s="175"/>
      <c r="G363" s="176"/>
      <c r="M363" s="172" t="s">
        <v>394</v>
      </c>
      <c r="O363" s="164"/>
    </row>
    <row r="364" spans="1:104" ht="21.75">
      <c r="A364" s="165">
        <v>97</v>
      </c>
      <c r="B364" s="166" t="s">
        <v>385</v>
      </c>
      <c r="C364" s="167" t="s">
        <v>395</v>
      </c>
      <c r="D364" s="168" t="s">
        <v>97</v>
      </c>
      <c r="E364" s="169">
        <v>15</v>
      </c>
      <c r="F364" s="169"/>
      <c r="G364" s="170">
        <f>E364*F364</f>
        <v>0</v>
      </c>
      <c r="O364" s="164">
        <v>2</v>
      </c>
      <c r="AA364" s="140">
        <v>12</v>
      </c>
      <c r="AB364" s="140">
        <v>1</v>
      </c>
      <c r="AC364" s="140">
        <v>168</v>
      </c>
      <c r="AZ364" s="140">
        <v>1</v>
      </c>
      <c r="BA364" s="140">
        <f>IF(AZ364=1,G364,0)</f>
        <v>0</v>
      </c>
      <c r="BB364" s="140">
        <f>IF(AZ364=2,G364,0)</f>
        <v>0</v>
      </c>
      <c r="BC364" s="140">
        <f>IF(AZ364=3,G364,0)</f>
        <v>0</v>
      </c>
      <c r="BD364" s="140">
        <f>IF(AZ364=4,G364,0)</f>
        <v>0</v>
      </c>
      <c r="BE364" s="140">
        <f>IF(AZ364=5,G364,0)</f>
        <v>0</v>
      </c>
      <c r="CA364" s="164">
        <v>12</v>
      </c>
      <c r="CB364" s="164">
        <v>1</v>
      </c>
      <c r="CZ364" s="140">
        <v>0</v>
      </c>
    </row>
    <row r="365" spans="1:15" ht="21.75">
      <c r="A365" s="171"/>
      <c r="B365" s="173"/>
      <c r="C365" s="222" t="s">
        <v>387</v>
      </c>
      <c r="D365" s="223"/>
      <c r="E365" s="174">
        <v>0</v>
      </c>
      <c r="F365" s="175"/>
      <c r="G365" s="176"/>
      <c r="M365" s="172" t="s">
        <v>387</v>
      </c>
      <c r="O365" s="164"/>
    </row>
    <row r="366" spans="1:15" ht="12.75">
      <c r="A366" s="171"/>
      <c r="B366" s="173"/>
      <c r="C366" s="222" t="s">
        <v>473</v>
      </c>
      <c r="D366" s="223"/>
      <c r="E366" s="174">
        <v>15</v>
      </c>
      <c r="F366" s="175"/>
      <c r="G366" s="176"/>
      <c r="M366" s="172" t="s">
        <v>396</v>
      </c>
      <c r="O366" s="164"/>
    </row>
    <row r="367" spans="1:104" ht="21.75">
      <c r="A367" s="165">
        <v>98</v>
      </c>
      <c r="B367" s="166" t="s">
        <v>385</v>
      </c>
      <c r="C367" s="167" t="s">
        <v>397</v>
      </c>
      <c r="D367" s="168" t="s">
        <v>97</v>
      </c>
      <c r="E367" s="169">
        <v>3</v>
      </c>
      <c r="F367" s="169"/>
      <c r="G367" s="170">
        <f>E367*F367</f>
        <v>0</v>
      </c>
      <c r="O367" s="164">
        <v>2</v>
      </c>
      <c r="AA367" s="140">
        <v>12</v>
      </c>
      <c r="AB367" s="140">
        <v>1</v>
      </c>
      <c r="AC367" s="140">
        <v>169</v>
      </c>
      <c r="AZ367" s="140">
        <v>1</v>
      </c>
      <c r="BA367" s="140">
        <f>IF(AZ367=1,G367,0)</f>
        <v>0</v>
      </c>
      <c r="BB367" s="140">
        <f>IF(AZ367=2,G367,0)</f>
        <v>0</v>
      </c>
      <c r="BC367" s="140">
        <f>IF(AZ367=3,G367,0)</f>
        <v>0</v>
      </c>
      <c r="BD367" s="140">
        <f>IF(AZ367=4,G367,0)</f>
        <v>0</v>
      </c>
      <c r="BE367" s="140">
        <f>IF(AZ367=5,G367,0)</f>
        <v>0</v>
      </c>
      <c r="CA367" s="164">
        <v>12</v>
      </c>
      <c r="CB367" s="164">
        <v>1</v>
      </c>
      <c r="CZ367" s="140">
        <v>0</v>
      </c>
    </row>
    <row r="368" spans="1:15" ht="21.75">
      <c r="A368" s="171"/>
      <c r="B368" s="173"/>
      <c r="C368" s="222" t="s">
        <v>387</v>
      </c>
      <c r="D368" s="223"/>
      <c r="E368" s="174">
        <v>0</v>
      </c>
      <c r="F368" s="175"/>
      <c r="G368" s="176"/>
      <c r="M368" s="172" t="s">
        <v>387</v>
      </c>
      <c r="O368" s="164"/>
    </row>
    <row r="369" spans="1:15" ht="12.75">
      <c r="A369" s="171"/>
      <c r="B369" s="173"/>
      <c r="C369" s="222" t="s">
        <v>398</v>
      </c>
      <c r="D369" s="223"/>
      <c r="E369" s="174">
        <v>3</v>
      </c>
      <c r="F369" s="175"/>
      <c r="G369" s="176"/>
      <c r="M369" s="172" t="s">
        <v>398</v>
      </c>
      <c r="O369" s="164"/>
    </row>
    <row r="370" spans="1:104" ht="21.75">
      <c r="A370" s="165">
        <v>99</v>
      </c>
      <c r="B370" s="166" t="s">
        <v>385</v>
      </c>
      <c r="C370" s="167" t="s">
        <v>399</v>
      </c>
      <c r="D370" s="168" t="s">
        <v>97</v>
      </c>
      <c r="E370" s="169">
        <v>0</v>
      </c>
      <c r="F370" s="169"/>
      <c r="G370" s="170">
        <f>E370*F370</f>
        <v>0</v>
      </c>
      <c r="O370" s="164">
        <v>2</v>
      </c>
      <c r="AA370" s="140">
        <v>12</v>
      </c>
      <c r="AB370" s="140">
        <v>1</v>
      </c>
      <c r="AC370" s="140">
        <v>170</v>
      </c>
      <c r="AZ370" s="140">
        <v>1</v>
      </c>
      <c r="BA370" s="140">
        <f>IF(AZ370=1,G370,0)</f>
        <v>0</v>
      </c>
      <c r="BB370" s="140">
        <f>IF(AZ370=2,G370,0)</f>
        <v>0</v>
      </c>
      <c r="BC370" s="140">
        <f>IF(AZ370=3,G370,0)</f>
        <v>0</v>
      </c>
      <c r="BD370" s="140">
        <f>IF(AZ370=4,G370,0)</f>
        <v>0</v>
      </c>
      <c r="BE370" s="140">
        <f>IF(AZ370=5,G370,0)</f>
        <v>0</v>
      </c>
      <c r="CA370" s="164">
        <v>12</v>
      </c>
      <c r="CB370" s="164">
        <v>1</v>
      </c>
      <c r="CZ370" s="140">
        <v>0</v>
      </c>
    </row>
    <row r="371" spans="1:15" ht="21.75">
      <c r="A371" s="171"/>
      <c r="B371" s="173"/>
      <c r="C371" s="222" t="s">
        <v>387</v>
      </c>
      <c r="D371" s="223"/>
      <c r="E371" s="174">
        <v>0</v>
      </c>
      <c r="F371" s="175"/>
      <c r="G371" s="176"/>
      <c r="M371" s="172" t="s">
        <v>387</v>
      </c>
      <c r="O371" s="164"/>
    </row>
    <row r="372" spans="1:15" ht="12.75">
      <c r="A372" s="171"/>
      <c r="B372" s="173"/>
      <c r="C372" s="222" t="s">
        <v>474</v>
      </c>
      <c r="D372" s="223"/>
      <c r="E372" s="174">
        <v>0</v>
      </c>
      <c r="F372" s="175"/>
      <c r="G372" s="176"/>
      <c r="M372" s="172" t="s">
        <v>400</v>
      </c>
      <c r="O372" s="164"/>
    </row>
    <row r="373" spans="1:104" ht="21.75">
      <c r="A373" s="165">
        <v>100</v>
      </c>
      <c r="B373" s="166" t="s">
        <v>385</v>
      </c>
      <c r="C373" s="167" t="s">
        <v>401</v>
      </c>
      <c r="D373" s="168" t="s">
        <v>97</v>
      </c>
      <c r="E373" s="169">
        <v>5</v>
      </c>
      <c r="F373" s="169"/>
      <c r="G373" s="170">
        <f>E373*F373</f>
        <v>0</v>
      </c>
      <c r="O373" s="164">
        <v>2</v>
      </c>
      <c r="AA373" s="140">
        <v>12</v>
      </c>
      <c r="AB373" s="140">
        <v>1</v>
      </c>
      <c r="AC373" s="140">
        <v>98</v>
      </c>
      <c r="AZ373" s="140">
        <v>1</v>
      </c>
      <c r="BA373" s="140">
        <f>IF(AZ373=1,G373,0)</f>
        <v>0</v>
      </c>
      <c r="BB373" s="140">
        <f>IF(AZ373=2,G373,0)</f>
        <v>0</v>
      </c>
      <c r="BC373" s="140">
        <f>IF(AZ373=3,G373,0)</f>
        <v>0</v>
      </c>
      <c r="BD373" s="140">
        <f>IF(AZ373=4,G373,0)</f>
        <v>0</v>
      </c>
      <c r="BE373" s="140">
        <f>IF(AZ373=5,G373,0)</f>
        <v>0</v>
      </c>
      <c r="CA373" s="164">
        <v>12</v>
      </c>
      <c r="CB373" s="164">
        <v>1</v>
      </c>
      <c r="CZ373" s="140">
        <v>0</v>
      </c>
    </row>
    <row r="374" spans="1:15" ht="21.75">
      <c r="A374" s="171"/>
      <c r="B374" s="173"/>
      <c r="C374" s="222" t="s">
        <v>387</v>
      </c>
      <c r="D374" s="223"/>
      <c r="E374" s="174">
        <v>0</v>
      </c>
      <c r="F374" s="175"/>
      <c r="G374" s="176"/>
      <c r="M374" s="172" t="s">
        <v>387</v>
      </c>
      <c r="O374" s="164"/>
    </row>
    <row r="375" spans="1:15" ht="12.75">
      <c r="A375" s="171"/>
      <c r="B375" s="173"/>
      <c r="C375" s="222" t="s">
        <v>402</v>
      </c>
      <c r="D375" s="223"/>
      <c r="E375" s="174">
        <v>5</v>
      </c>
      <c r="F375" s="175"/>
      <c r="G375" s="176"/>
      <c r="M375" s="172" t="s">
        <v>402</v>
      </c>
      <c r="O375" s="164"/>
    </row>
    <row r="376" spans="1:104" ht="21.75">
      <c r="A376" s="165">
        <v>101</v>
      </c>
      <c r="B376" s="166" t="s">
        <v>385</v>
      </c>
      <c r="C376" s="167" t="s">
        <v>403</v>
      </c>
      <c r="D376" s="168" t="s">
        <v>97</v>
      </c>
      <c r="E376" s="169">
        <v>3</v>
      </c>
      <c r="F376" s="169"/>
      <c r="G376" s="170">
        <f>E376*F376</f>
        <v>0</v>
      </c>
      <c r="O376" s="164">
        <v>2</v>
      </c>
      <c r="AA376" s="140">
        <v>12</v>
      </c>
      <c r="AB376" s="140">
        <v>1</v>
      </c>
      <c r="AC376" s="140">
        <v>101</v>
      </c>
      <c r="AZ376" s="140">
        <v>1</v>
      </c>
      <c r="BA376" s="140">
        <f>IF(AZ376=1,G376,0)</f>
        <v>0</v>
      </c>
      <c r="BB376" s="140">
        <f>IF(AZ376=2,G376,0)</f>
        <v>0</v>
      </c>
      <c r="BC376" s="140">
        <f>IF(AZ376=3,G376,0)</f>
        <v>0</v>
      </c>
      <c r="BD376" s="140">
        <f>IF(AZ376=4,G376,0)</f>
        <v>0</v>
      </c>
      <c r="BE376" s="140">
        <f>IF(AZ376=5,G376,0)</f>
        <v>0</v>
      </c>
      <c r="CA376" s="164">
        <v>12</v>
      </c>
      <c r="CB376" s="164">
        <v>1</v>
      </c>
      <c r="CZ376" s="140">
        <v>0</v>
      </c>
    </row>
    <row r="377" spans="1:15" ht="21.75">
      <c r="A377" s="171"/>
      <c r="B377" s="173"/>
      <c r="C377" s="222" t="s">
        <v>387</v>
      </c>
      <c r="D377" s="223"/>
      <c r="E377" s="174">
        <v>0</v>
      </c>
      <c r="F377" s="175"/>
      <c r="G377" s="176"/>
      <c r="M377" s="172" t="s">
        <v>387</v>
      </c>
      <c r="O377" s="164"/>
    </row>
    <row r="378" spans="1:15" ht="12.75">
      <c r="A378" s="171"/>
      <c r="B378" s="173"/>
      <c r="C378" s="222" t="s">
        <v>398</v>
      </c>
      <c r="D378" s="223"/>
      <c r="E378" s="174">
        <v>3</v>
      </c>
      <c r="F378" s="175"/>
      <c r="G378" s="176"/>
      <c r="M378" s="172" t="s">
        <v>402</v>
      </c>
      <c r="O378" s="164"/>
    </row>
    <row r="379" spans="1:57" ht="13.5">
      <c r="A379" s="177"/>
      <c r="B379" s="178" t="s">
        <v>68</v>
      </c>
      <c r="C379" s="179" t="str">
        <f>CONCATENATE(B351," ",C351)</f>
        <v>185 Listnaté stromy</v>
      </c>
      <c r="D379" s="180"/>
      <c r="E379" s="181"/>
      <c r="F379" s="182"/>
      <c r="G379" s="183">
        <f>SUM(G351:G378)</f>
        <v>0</v>
      </c>
      <c r="O379" s="164">
        <v>4</v>
      </c>
      <c r="BA379" s="184">
        <f>SUM(BA351:BA378)</f>
        <v>0</v>
      </c>
      <c r="BB379" s="184">
        <f>SUM(BB351:BB378)</f>
        <v>0</v>
      </c>
      <c r="BC379" s="184">
        <f>SUM(BC351:BC378)</f>
        <v>0</v>
      </c>
      <c r="BD379" s="184">
        <f>SUM(BD351:BD378)</f>
        <v>0</v>
      </c>
      <c r="BE379" s="184">
        <f>SUM(BE351:BE378)</f>
        <v>0</v>
      </c>
    </row>
    <row r="380" spans="1:15" ht="13.5">
      <c r="A380" s="157" t="s">
        <v>65</v>
      </c>
      <c r="B380" s="158" t="s">
        <v>404</v>
      </c>
      <c r="C380" s="159" t="s">
        <v>405</v>
      </c>
      <c r="D380" s="160"/>
      <c r="E380" s="161"/>
      <c r="F380" s="161"/>
      <c r="G380" s="162"/>
      <c r="H380" s="163"/>
      <c r="I380" s="163"/>
      <c r="O380" s="164">
        <v>1</v>
      </c>
    </row>
    <row r="381" spans="1:104" ht="21.75">
      <c r="A381" s="165">
        <v>102</v>
      </c>
      <c r="B381" s="166" t="s">
        <v>385</v>
      </c>
      <c r="C381" s="167" t="s">
        <v>406</v>
      </c>
      <c r="D381" s="168" t="s">
        <v>97</v>
      </c>
      <c r="E381" s="169">
        <v>77</v>
      </c>
      <c r="F381" s="169"/>
      <c r="G381" s="170">
        <f>E381*F381</f>
        <v>0</v>
      </c>
      <c r="O381" s="164">
        <v>2</v>
      </c>
      <c r="AA381" s="140">
        <v>12</v>
      </c>
      <c r="AB381" s="140">
        <v>1</v>
      </c>
      <c r="AC381" s="140">
        <v>103</v>
      </c>
      <c r="AZ381" s="140">
        <v>1</v>
      </c>
      <c r="BA381" s="140">
        <f>IF(AZ381=1,G381,0)</f>
        <v>0</v>
      </c>
      <c r="BB381" s="140">
        <f>IF(AZ381=2,G381,0)</f>
        <v>0</v>
      </c>
      <c r="BC381" s="140">
        <f>IF(AZ381=3,G381,0)</f>
        <v>0</v>
      </c>
      <c r="BD381" s="140">
        <f>IF(AZ381=4,G381,0)</f>
        <v>0</v>
      </c>
      <c r="BE381" s="140">
        <f>IF(AZ381=5,G381,0)</f>
        <v>0</v>
      </c>
      <c r="CA381" s="164">
        <v>12</v>
      </c>
      <c r="CB381" s="164">
        <v>1</v>
      </c>
      <c r="CZ381" s="140">
        <v>0</v>
      </c>
    </row>
    <row r="382" spans="1:15" ht="12.75">
      <c r="A382" s="171"/>
      <c r="B382" s="173"/>
      <c r="C382" s="222" t="s">
        <v>407</v>
      </c>
      <c r="D382" s="223"/>
      <c r="E382" s="174">
        <v>0</v>
      </c>
      <c r="F382" s="175"/>
      <c r="G382" s="176"/>
      <c r="M382" s="172" t="s">
        <v>407</v>
      </c>
      <c r="O382" s="164"/>
    </row>
    <row r="383" spans="1:15" ht="12.75">
      <c r="A383" s="171"/>
      <c r="B383" s="173"/>
      <c r="C383" s="222" t="s">
        <v>475</v>
      </c>
      <c r="D383" s="223"/>
      <c r="E383" s="174">
        <v>77</v>
      </c>
      <c r="F383" s="175"/>
      <c r="G383" s="176"/>
      <c r="M383" s="172" t="s">
        <v>408</v>
      </c>
      <c r="O383" s="164"/>
    </row>
    <row r="384" spans="1:57" ht="13.5">
      <c r="A384" s="177"/>
      <c r="B384" s="178" t="s">
        <v>68</v>
      </c>
      <c r="C384" s="179" t="str">
        <f>CONCATENATE(B380," ",C380)</f>
        <v>186 Jehličnaté stromy</v>
      </c>
      <c r="D384" s="180"/>
      <c r="E384" s="181"/>
      <c r="F384" s="182"/>
      <c r="G384" s="183">
        <f>SUM(G380:G383)</f>
        <v>0</v>
      </c>
      <c r="O384" s="164">
        <v>4</v>
      </c>
      <c r="BA384" s="184">
        <f>SUM(BA380:BA383)</f>
        <v>0</v>
      </c>
      <c r="BB384" s="184">
        <f>SUM(BB380:BB383)</f>
        <v>0</v>
      </c>
      <c r="BC384" s="184">
        <f>SUM(BC380:BC383)</f>
        <v>0</v>
      </c>
      <c r="BD384" s="184">
        <f>SUM(BD380:BD383)</f>
        <v>0</v>
      </c>
      <c r="BE384" s="184">
        <f>SUM(BE380:BE383)</f>
        <v>0</v>
      </c>
    </row>
    <row r="385" spans="1:15" ht="13.5">
      <c r="A385" s="157" t="s">
        <v>65</v>
      </c>
      <c r="B385" s="158" t="s">
        <v>409</v>
      </c>
      <c r="C385" s="159" t="s">
        <v>410</v>
      </c>
      <c r="D385" s="160"/>
      <c r="E385" s="161"/>
      <c r="F385" s="161"/>
      <c r="G385" s="162"/>
      <c r="H385" s="163"/>
      <c r="I385" s="163"/>
      <c r="O385" s="164">
        <v>1</v>
      </c>
    </row>
    <row r="386" spans="1:104" ht="21.75">
      <c r="A386" s="165">
        <v>103</v>
      </c>
      <c r="B386" s="166" t="s">
        <v>385</v>
      </c>
      <c r="C386" s="167" t="s">
        <v>411</v>
      </c>
      <c r="D386" s="168" t="s">
        <v>97</v>
      </c>
      <c r="E386" s="169">
        <v>438</v>
      </c>
      <c r="F386" s="169"/>
      <c r="G386" s="170">
        <f>E386*F386</f>
        <v>0</v>
      </c>
      <c r="O386" s="164">
        <v>2</v>
      </c>
      <c r="AA386" s="140">
        <v>12</v>
      </c>
      <c r="AB386" s="140">
        <v>1</v>
      </c>
      <c r="AC386" s="140">
        <v>176</v>
      </c>
      <c r="AZ386" s="140">
        <v>1</v>
      </c>
      <c r="BA386" s="140">
        <f>IF(AZ386=1,G386,0)</f>
        <v>0</v>
      </c>
      <c r="BB386" s="140">
        <f>IF(AZ386=2,G386,0)</f>
        <v>0</v>
      </c>
      <c r="BC386" s="140">
        <f>IF(AZ386=3,G386,0)</f>
        <v>0</v>
      </c>
      <c r="BD386" s="140">
        <f>IF(AZ386=4,G386,0)</f>
        <v>0</v>
      </c>
      <c r="BE386" s="140">
        <f>IF(AZ386=5,G386,0)</f>
        <v>0</v>
      </c>
      <c r="CA386" s="164">
        <v>12</v>
      </c>
      <c r="CB386" s="164">
        <v>1</v>
      </c>
      <c r="CZ386" s="140">
        <v>0</v>
      </c>
    </row>
    <row r="387" spans="1:15" ht="12.75">
      <c r="A387" s="171"/>
      <c r="B387" s="173"/>
      <c r="C387" s="222" t="s">
        <v>412</v>
      </c>
      <c r="D387" s="223"/>
      <c r="E387" s="174">
        <v>438</v>
      </c>
      <c r="F387" s="175"/>
      <c r="G387" s="176"/>
      <c r="M387" s="172" t="s">
        <v>412</v>
      </c>
      <c r="O387" s="164"/>
    </row>
    <row r="388" spans="1:104" ht="21.75">
      <c r="A388" s="165">
        <v>104</v>
      </c>
      <c r="B388" s="166" t="s">
        <v>385</v>
      </c>
      <c r="C388" s="167" t="s">
        <v>413</v>
      </c>
      <c r="D388" s="168" t="s">
        <v>97</v>
      </c>
      <c r="E388" s="169">
        <v>252</v>
      </c>
      <c r="F388" s="169"/>
      <c r="G388" s="170">
        <f>E388*F388</f>
        <v>0</v>
      </c>
      <c r="O388" s="164">
        <v>2</v>
      </c>
      <c r="AA388" s="140">
        <v>12</v>
      </c>
      <c r="AB388" s="140">
        <v>1</v>
      </c>
      <c r="AC388" s="140">
        <v>177</v>
      </c>
      <c r="AZ388" s="140">
        <v>1</v>
      </c>
      <c r="BA388" s="140">
        <f>IF(AZ388=1,G388,0)</f>
        <v>0</v>
      </c>
      <c r="BB388" s="140">
        <f>IF(AZ388=2,G388,0)</f>
        <v>0</v>
      </c>
      <c r="BC388" s="140">
        <f>IF(AZ388=3,G388,0)</f>
        <v>0</v>
      </c>
      <c r="BD388" s="140">
        <f>IF(AZ388=4,G388,0)</f>
        <v>0</v>
      </c>
      <c r="BE388" s="140">
        <f>IF(AZ388=5,G388,0)</f>
        <v>0</v>
      </c>
      <c r="CA388" s="164">
        <v>12</v>
      </c>
      <c r="CB388" s="164">
        <v>1</v>
      </c>
      <c r="CZ388" s="140">
        <v>0</v>
      </c>
    </row>
    <row r="389" spans="1:15" ht="12.75">
      <c r="A389" s="171"/>
      <c r="B389" s="173"/>
      <c r="C389" s="222" t="s">
        <v>476</v>
      </c>
      <c r="D389" s="223"/>
      <c r="E389" s="174">
        <v>252</v>
      </c>
      <c r="F389" s="175"/>
      <c r="G389" s="176"/>
      <c r="M389" s="172" t="s">
        <v>414</v>
      </c>
      <c r="O389" s="164"/>
    </row>
    <row r="390" spans="1:104" ht="21.75">
      <c r="A390" s="165">
        <v>105</v>
      </c>
      <c r="B390" s="166" t="s">
        <v>385</v>
      </c>
      <c r="C390" s="167" t="s">
        <v>415</v>
      </c>
      <c r="D390" s="168" t="s">
        <v>97</v>
      </c>
      <c r="E390" s="169">
        <v>575</v>
      </c>
      <c r="F390" s="169"/>
      <c r="G390" s="170">
        <f>E390*F390</f>
        <v>0</v>
      </c>
      <c r="O390" s="164">
        <v>2</v>
      </c>
      <c r="AA390" s="140">
        <v>12</v>
      </c>
      <c r="AB390" s="140">
        <v>1</v>
      </c>
      <c r="AC390" s="140">
        <v>174</v>
      </c>
      <c r="AZ390" s="140">
        <v>1</v>
      </c>
      <c r="BA390" s="140">
        <f>IF(AZ390=1,G390,0)</f>
        <v>0</v>
      </c>
      <c r="BB390" s="140">
        <f>IF(AZ390=2,G390,0)</f>
        <v>0</v>
      </c>
      <c r="BC390" s="140">
        <f>IF(AZ390=3,G390,0)</f>
        <v>0</v>
      </c>
      <c r="BD390" s="140">
        <f>IF(AZ390=4,G390,0)</f>
        <v>0</v>
      </c>
      <c r="BE390" s="140">
        <f>IF(AZ390=5,G390,0)</f>
        <v>0</v>
      </c>
      <c r="CA390" s="164">
        <v>12</v>
      </c>
      <c r="CB390" s="164">
        <v>1</v>
      </c>
      <c r="CZ390" s="140">
        <v>0</v>
      </c>
    </row>
    <row r="391" spans="1:15" ht="12.75">
      <c r="A391" s="171"/>
      <c r="B391" s="173"/>
      <c r="C391" s="222" t="s">
        <v>477</v>
      </c>
      <c r="D391" s="223"/>
      <c r="E391" s="174">
        <v>575</v>
      </c>
      <c r="F391" s="175"/>
      <c r="G391" s="176"/>
      <c r="M391" s="172" t="s">
        <v>416</v>
      </c>
      <c r="O391" s="164"/>
    </row>
    <row r="392" spans="1:104" ht="21.75">
      <c r="A392" s="165">
        <v>106</v>
      </c>
      <c r="B392" s="166" t="s">
        <v>385</v>
      </c>
      <c r="C392" s="167" t="s">
        <v>417</v>
      </c>
      <c r="D392" s="168" t="s">
        <v>97</v>
      </c>
      <c r="E392" s="169">
        <v>685</v>
      </c>
      <c r="F392" s="169"/>
      <c r="G392" s="170">
        <f>E392*F392</f>
        <v>0</v>
      </c>
      <c r="O392" s="164">
        <v>2</v>
      </c>
      <c r="AA392" s="140">
        <v>12</v>
      </c>
      <c r="AB392" s="140">
        <v>1</v>
      </c>
      <c r="AC392" s="140">
        <v>175</v>
      </c>
      <c r="AZ392" s="140">
        <v>1</v>
      </c>
      <c r="BA392" s="140">
        <f>IF(AZ392=1,G392,0)</f>
        <v>0</v>
      </c>
      <c r="BB392" s="140">
        <f>IF(AZ392=2,G392,0)</f>
        <v>0</v>
      </c>
      <c r="BC392" s="140">
        <f>IF(AZ392=3,G392,0)</f>
        <v>0</v>
      </c>
      <c r="BD392" s="140">
        <f>IF(AZ392=4,G392,0)</f>
        <v>0</v>
      </c>
      <c r="BE392" s="140">
        <f>IF(AZ392=5,G392,0)</f>
        <v>0</v>
      </c>
      <c r="CA392" s="164">
        <v>12</v>
      </c>
      <c r="CB392" s="164">
        <v>1</v>
      </c>
      <c r="CZ392" s="140">
        <v>0</v>
      </c>
    </row>
    <row r="393" spans="1:15" ht="12.75">
      <c r="A393" s="171"/>
      <c r="B393" s="173"/>
      <c r="C393" s="222" t="s">
        <v>478</v>
      </c>
      <c r="D393" s="223"/>
      <c r="E393" s="174">
        <v>685</v>
      </c>
      <c r="F393" s="175"/>
      <c r="G393" s="176"/>
      <c r="M393" s="172" t="s">
        <v>418</v>
      </c>
      <c r="O393" s="164"/>
    </row>
    <row r="394" spans="1:104" ht="21.75">
      <c r="A394" s="165">
        <v>107</v>
      </c>
      <c r="B394" s="166" t="s">
        <v>385</v>
      </c>
      <c r="C394" s="167" t="s">
        <v>419</v>
      </c>
      <c r="D394" s="168" t="s">
        <v>97</v>
      </c>
      <c r="E394" s="169">
        <v>420</v>
      </c>
      <c r="F394" s="169"/>
      <c r="G394" s="170">
        <f>E394*F394</f>
        <v>0</v>
      </c>
      <c r="O394" s="164">
        <v>2</v>
      </c>
      <c r="AA394" s="140">
        <v>12</v>
      </c>
      <c r="AB394" s="140">
        <v>1</v>
      </c>
      <c r="AC394" s="140">
        <v>180</v>
      </c>
      <c r="AZ394" s="140">
        <v>1</v>
      </c>
      <c r="BA394" s="140">
        <f>IF(AZ394=1,G394,0)</f>
        <v>0</v>
      </c>
      <c r="BB394" s="140">
        <f>IF(AZ394=2,G394,0)</f>
        <v>0</v>
      </c>
      <c r="BC394" s="140">
        <f>IF(AZ394=3,G394,0)</f>
        <v>0</v>
      </c>
      <c r="BD394" s="140">
        <f>IF(AZ394=4,G394,0)</f>
        <v>0</v>
      </c>
      <c r="BE394" s="140">
        <f>IF(AZ394=5,G394,0)</f>
        <v>0</v>
      </c>
      <c r="CA394" s="164">
        <v>12</v>
      </c>
      <c r="CB394" s="164">
        <v>1</v>
      </c>
      <c r="CZ394" s="140">
        <v>0</v>
      </c>
    </row>
    <row r="395" spans="1:15" ht="12.75">
      <c r="A395" s="171"/>
      <c r="B395" s="173"/>
      <c r="C395" s="222" t="s">
        <v>420</v>
      </c>
      <c r="D395" s="223"/>
      <c r="E395" s="174">
        <v>420</v>
      </c>
      <c r="F395" s="175"/>
      <c r="G395" s="176"/>
      <c r="M395" s="172" t="s">
        <v>420</v>
      </c>
      <c r="O395" s="164"/>
    </row>
    <row r="396" spans="1:104" ht="21.75">
      <c r="A396" s="165">
        <v>108</v>
      </c>
      <c r="B396" s="166" t="s">
        <v>385</v>
      </c>
      <c r="C396" s="167" t="s">
        <v>421</v>
      </c>
      <c r="D396" s="168" t="s">
        <v>97</v>
      </c>
      <c r="E396" s="169">
        <v>6</v>
      </c>
      <c r="F396" s="169"/>
      <c r="G396" s="170">
        <f>E396*F396</f>
        <v>0</v>
      </c>
      <c r="O396" s="164">
        <v>2</v>
      </c>
      <c r="AA396" s="140">
        <v>12</v>
      </c>
      <c r="AB396" s="140">
        <v>1</v>
      </c>
      <c r="AC396" s="140">
        <v>181</v>
      </c>
      <c r="AZ396" s="140">
        <v>1</v>
      </c>
      <c r="BA396" s="140">
        <f>IF(AZ396=1,G396,0)</f>
        <v>0</v>
      </c>
      <c r="BB396" s="140">
        <f>IF(AZ396=2,G396,0)</f>
        <v>0</v>
      </c>
      <c r="BC396" s="140">
        <f>IF(AZ396=3,G396,0)</f>
        <v>0</v>
      </c>
      <c r="BD396" s="140">
        <f>IF(AZ396=4,G396,0)</f>
        <v>0</v>
      </c>
      <c r="BE396" s="140">
        <f>IF(AZ396=5,G396,0)</f>
        <v>0</v>
      </c>
      <c r="CA396" s="164">
        <v>12</v>
      </c>
      <c r="CB396" s="164">
        <v>1</v>
      </c>
      <c r="CZ396" s="140">
        <v>0</v>
      </c>
    </row>
    <row r="397" spans="1:15" ht="12.75">
      <c r="A397" s="171"/>
      <c r="B397" s="173"/>
      <c r="C397" s="222" t="s">
        <v>422</v>
      </c>
      <c r="D397" s="223"/>
      <c r="E397" s="174">
        <v>6</v>
      </c>
      <c r="F397" s="175"/>
      <c r="G397" s="176"/>
      <c r="M397" s="172" t="s">
        <v>422</v>
      </c>
      <c r="O397" s="164"/>
    </row>
    <row r="398" spans="1:104" ht="21.75">
      <c r="A398" s="165">
        <v>109</v>
      </c>
      <c r="B398" s="166" t="s">
        <v>385</v>
      </c>
      <c r="C398" s="167" t="s">
        <v>423</v>
      </c>
      <c r="D398" s="168" t="s">
        <v>97</v>
      </c>
      <c r="E398" s="169">
        <v>390</v>
      </c>
      <c r="F398" s="169"/>
      <c r="G398" s="170">
        <f>E398*F398</f>
        <v>0</v>
      </c>
      <c r="O398" s="164">
        <v>2</v>
      </c>
      <c r="AA398" s="140">
        <v>12</v>
      </c>
      <c r="AB398" s="140">
        <v>1</v>
      </c>
      <c r="AC398" s="140">
        <v>178</v>
      </c>
      <c r="AZ398" s="140">
        <v>1</v>
      </c>
      <c r="BA398" s="140">
        <f>IF(AZ398=1,G398,0)</f>
        <v>0</v>
      </c>
      <c r="BB398" s="140">
        <f>IF(AZ398=2,G398,0)</f>
        <v>0</v>
      </c>
      <c r="BC398" s="140">
        <f>IF(AZ398=3,G398,0)</f>
        <v>0</v>
      </c>
      <c r="BD398" s="140">
        <f>IF(AZ398=4,G398,0)</f>
        <v>0</v>
      </c>
      <c r="BE398" s="140">
        <f>IF(AZ398=5,G398,0)</f>
        <v>0</v>
      </c>
      <c r="CA398" s="164">
        <v>12</v>
      </c>
      <c r="CB398" s="164">
        <v>1</v>
      </c>
      <c r="CZ398" s="140">
        <v>0</v>
      </c>
    </row>
    <row r="399" spans="1:15" ht="12.75">
      <c r="A399" s="171"/>
      <c r="B399" s="173"/>
      <c r="C399" s="222" t="s">
        <v>479</v>
      </c>
      <c r="D399" s="223"/>
      <c r="E399" s="174">
        <v>390</v>
      </c>
      <c r="F399" s="175"/>
      <c r="G399" s="176"/>
      <c r="M399" s="172" t="s">
        <v>424</v>
      </c>
      <c r="O399" s="164"/>
    </row>
    <row r="400" spans="1:104" ht="21.75">
      <c r="A400" s="165">
        <v>110</v>
      </c>
      <c r="B400" s="166" t="s">
        <v>385</v>
      </c>
      <c r="C400" s="167" t="s">
        <v>425</v>
      </c>
      <c r="D400" s="168" t="s">
        <v>97</v>
      </c>
      <c r="E400" s="169">
        <v>595</v>
      </c>
      <c r="F400" s="169"/>
      <c r="G400" s="170">
        <f>E400*F400</f>
        <v>0</v>
      </c>
      <c r="O400" s="164">
        <v>2</v>
      </c>
      <c r="AA400" s="140">
        <v>12</v>
      </c>
      <c r="AB400" s="140">
        <v>1</v>
      </c>
      <c r="AC400" s="140">
        <v>179</v>
      </c>
      <c r="AZ400" s="140">
        <v>1</v>
      </c>
      <c r="BA400" s="140">
        <f>IF(AZ400=1,G400,0)</f>
        <v>0</v>
      </c>
      <c r="BB400" s="140">
        <f>IF(AZ400=2,G400,0)</f>
        <v>0</v>
      </c>
      <c r="BC400" s="140">
        <f>IF(AZ400=3,G400,0)</f>
        <v>0</v>
      </c>
      <c r="BD400" s="140">
        <f>IF(AZ400=4,G400,0)</f>
        <v>0</v>
      </c>
      <c r="BE400" s="140">
        <f>IF(AZ400=5,G400,0)</f>
        <v>0</v>
      </c>
      <c r="CA400" s="164">
        <v>12</v>
      </c>
      <c r="CB400" s="164">
        <v>1</v>
      </c>
      <c r="CZ400" s="140">
        <v>0</v>
      </c>
    </row>
    <row r="401" spans="1:15" ht="12.75">
      <c r="A401" s="171"/>
      <c r="B401" s="173"/>
      <c r="C401" s="222" t="s">
        <v>480</v>
      </c>
      <c r="D401" s="223"/>
      <c r="E401" s="174">
        <v>595</v>
      </c>
      <c r="F401" s="175"/>
      <c r="G401" s="176"/>
      <c r="M401" s="172" t="s">
        <v>426</v>
      </c>
      <c r="O401" s="164"/>
    </row>
    <row r="402" spans="1:104" ht="21.75">
      <c r="A402" s="165">
        <v>111</v>
      </c>
      <c r="B402" s="166" t="s">
        <v>385</v>
      </c>
      <c r="C402" s="167" t="s">
        <v>427</v>
      </c>
      <c r="D402" s="168" t="s">
        <v>97</v>
      </c>
      <c r="E402" s="169">
        <v>120</v>
      </c>
      <c r="F402" s="169"/>
      <c r="G402" s="170">
        <f>E402*F402</f>
        <v>0</v>
      </c>
      <c r="O402" s="164">
        <v>2</v>
      </c>
      <c r="AA402" s="140">
        <v>12</v>
      </c>
      <c r="AB402" s="140">
        <v>1</v>
      </c>
      <c r="AC402" s="140">
        <v>173</v>
      </c>
      <c r="AZ402" s="140">
        <v>1</v>
      </c>
      <c r="BA402" s="140">
        <f>IF(AZ402=1,G402,0)</f>
        <v>0</v>
      </c>
      <c r="BB402" s="140">
        <f>IF(AZ402=2,G402,0)</f>
        <v>0</v>
      </c>
      <c r="BC402" s="140">
        <f>IF(AZ402=3,G402,0)</f>
        <v>0</v>
      </c>
      <c r="BD402" s="140">
        <f>IF(AZ402=4,G402,0)</f>
        <v>0</v>
      </c>
      <c r="BE402" s="140">
        <f>IF(AZ402=5,G402,0)</f>
        <v>0</v>
      </c>
      <c r="CA402" s="164">
        <v>12</v>
      </c>
      <c r="CB402" s="164">
        <v>1</v>
      </c>
      <c r="CZ402" s="140">
        <v>0</v>
      </c>
    </row>
    <row r="403" spans="1:15" ht="12.75">
      <c r="A403" s="171"/>
      <c r="B403" s="173"/>
      <c r="C403" s="222" t="s">
        <v>408</v>
      </c>
      <c r="D403" s="223"/>
      <c r="E403" s="174">
        <v>120</v>
      </c>
      <c r="F403" s="175"/>
      <c r="G403" s="176"/>
      <c r="M403" s="172" t="s">
        <v>428</v>
      </c>
      <c r="O403" s="164"/>
    </row>
    <row r="404" spans="1:104" ht="21.75">
      <c r="A404" s="165">
        <v>112</v>
      </c>
      <c r="B404" s="166" t="s">
        <v>385</v>
      </c>
      <c r="C404" s="167" t="s">
        <v>429</v>
      </c>
      <c r="D404" s="168" t="s">
        <v>97</v>
      </c>
      <c r="E404" s="169">
        <v>880</v>
      </c>
      <c r="F404" s="169"/>
      <c r="G404" s="170">
        <f>E404*F404</f>
        <v>0</v>
      </c>
      <c r="O404" s="164">
        <v>2</v>
      </c>
      <c r="AA404" s="140">
        <v>12</v>
      </c>
      <c r="AB404" s="140">
        <v>1</v>
      </c>
      <c r="AC404" s="140">
        <v>122</v>
      </c>
      <c r="AZ404" s="140">
        <v>1</v>
      </c>
      <c r="BA404" s="140">
        <f>IF(AZ404=1,G404,0)</f>
        <v>0</v>
      </c>
      <c r="BB404" s="140">
        <f>IF(AZ404=2,G404,0)</f>
        <v>0</v>
      </c>
      <c r="BC404" s="140">
        <f>IF(AZ404=3,G404,0)</f>
        <v>0</v>
      </c>
      <c r="BD404" s="140">
        <f>IF(AZ404=4,G404,0)</f>
        <v>0</v>
      </c>
      <c r="BE404" s="140">
        <f>IF(AZ404=5,G404,0)</f>
        <v>0</v>
      </c>
      <c r="CA404" s="164">
        <v>12</v>
      </c>
      <c r="CB404" s="164">
        <v>1</v>
      </c>
      <c r="CZ404" s="140">
        <v>0</v>
      </c>
    </row>
    <row r="405" spans="1:15" ht="12.75">
      <c r="A405" s="171"/>
      <c r="B405" s="173"/>
      <c r="C405" s="222" t="s">
        <v>481</v>
      </c>
      <c r="D405" s="223"/>
      <c r="E405" s="174">
        <v>880</v>
      </c>
      <c r="F405" s="175"/>
      <c r="G405" s="176"/>
      <c r="M405" s="172" t="s">
        <v>430</v>
      </c>
      <c r="O405" s="164"/>
    </row>
    <row r="406" spans="1:104" ht="21.75">
      <c r="A406" s="165">
        <v>113</v>
      </c>
      <c r="B406" s="166" t="s">
        <v>385</v>
      </c>
      <c r="C406" s="167" t="s">
        <v>431</v>
      </c>
      <c r="D406" s="168" t="s">
        <v>97</v>
      </c>
      <c r="E406" s="169">
        <v>790</v>
      </c>
      <c r="F406" s="169"/>
      <c r="G406" s="170">
        <f>E406*F406</f>
        <v>0</v>
      </c>
      <c r="O406" s="164">
        <v>2</v>
      </c>
      <c r="AA406" s="140">
        <v>12</v>
      </c>
      <c r="AB406" s="140">
        <v>1</v>
      </c>
      <c r="AC406" s="140">
        <v>115</v>
      </c>
      <c r="AZ406" s="140">
        <v>1</v>
      </c>
      <c r="BA406" s="140">
        <f>IF(AZ406=1,G406,0)</f>
        <v>0</v>
      </c>
      <c r="BB406" s="140">
        <f>IF(AZ406=2,G406,0)</f>
        <v>0</v>
      </c>
      <c r="BC406" s="140">
        <f>IF(AZ406=3,G406,0)</f>
        <v>0</v>
      </c>
      <c r="BD406" s="140">
        <f>IF(AZ406=4,G406,0)</f>
        <v>0</v>
      </c>
      <c r="BE406" s="140">
        <f>IF(AZ406=5,G406,0)</f>
        <v>0</v>
      </c>
      <c r="CA406" s="164">
        <v>12</v>
      </c>
      <c r="CB406" s="164">
        <v>1</v>
      </c>
      <c r="CZ406" s="140">
        <v>0</v>
      </c>
    </row>
    <row r="407" spans="1:15" ht="12.75">
      <c r="A407" s="171"/>
      <c r="B407" s="173"/>
      <c r="C407" s="222" t="s">
        <v>482</v>
      </c>
      <c r="D407" s="223"/>
      <c r="E407" s="174">
        <v>790</v>
      </c>
      <c r="F407" s="175"/>
      <c r="G407" s="176"/>
      <c r="M407" s="172" t="s">
        <v>432</v>
      </c>
      <c r="O407" s="164"/>
    </row>
    <row r="408" spans="1:104" ht="21.75">
      <c r="A408" s="165">
        <v>114</v>
      </c>
      <c r="B408" s="166" t="s">
        <v>385</v>
      </c>
      <c r="C408" s="167" t="s">
        <v>433</v>
      </c>
      <c r="D408" s="168" t="s">
        <v>97</v>
      </c>
      <c r="E408" s="169">
        <v>440</v>
      </c>
      <c r="F408" s="169"/>
      <c r="G408" s="170">
        <f>E408*F408</f>
        <v>0</v>
      </c>
      <c r="O408" s="164">
        <v>2</v>
      </c>
      <c r="AA408" s="140">
        <v>12</v>
      </c>
      <c r="AB408" s="140">
        <v>1</v>
      </c>
      <c r="AC408" s="140">
        <v>172</v>
      </c>
      <c r="AZ408" s="140">
        <v>1</v>
      </c>
      <c r="BA408" s="140">
        <f>IF(AZ408=1,G408,0)</f>
        <v>0</v>
      </c>
      <c r="BB408" s="140">
        <f>IF(AZ408=2,G408,0)</f>
        <v>0</v>
      </c>
      <c r="BC408" s="140">
        <f>IF(AZ408=3,G408,0)</f>
        <v>0</v>
      </c>
      <c r="BD408" s="140">
        <f>IF(AZ408=4,G408,0)</f>
        <v>0</v>
      </c>
      <c r="BE408" s="140">
        <f>IF(AZ408=5,G408,0)</f>
        <v>0</v>
      </c>
      <c r="CA408" s="164">
        <v>12</v>
      </c>
      <c r="CB408" s="164">
        <v>1</v>
      </c>
      <c r="CZ408" s="140">
        <v>0</v>
      </c>
    </row>
    <row r="409" spans="1:15" ht="12.75">
      <c r="A409" s="171"/>
      <c r="B409" s="173"/>
      <c r="C409" s="222" t="s">
        <v>434</v>
      </c>
      <c r="D409" s="223"/>
      <c r="E409" s="174">
        <v>440</v>
      </c>
      <c r="F409" s="175"/>
      <c r="G409" s="176"/>
      <c r="M409" s="172" t="s">
        <v>434</v>
      </c>
      <c r="O409" s="164"/>
    </row>
    <row r="410" spans="1:57" ht="13.5">
      <c r="A410" s="177"/>
      <c r="B410" s="178" t="s">
        <v>68</v>
      </c>
      <c r="C410" s="179" t="str">
        <f>CONCATENATE(B385," ",C385)</f>
        <v>190 Listnaté keře</v>
      </c>
      <c r="D410" s="180"/>
      <c r="E410" s="181"/>
      <c r="F410" s="182"/>
      <c r="G410" s="183">
        <f>SUM(G385:G409)</f>
        <v>0</v>
      </c>
      <c r="O410" s="164">
        <v>4</v>
      </c>
      <c r="BA410" s="184">
        <f>SUM(BA385:BA409)</f>
        <v>0</v>
      </c>
      <c r="BB410" s="184">
        <f>SUM(BB385:BB409)</f>
        <v>0</v>
      </c>
      <c r="BC410" s="184">
        <f>SUM(BC385:BC409)</f>
        <v>0</v>
      </c>
      <c r="BD410" s="184">
        <f>SUM(BD385:BD409)</f>
        <v>0</v>
      </c>
      <c r="BE410" s="184">
        <f>SUM(BE385:BE409)</f>
        <v>0</v>
      </c>
    </row>
    <row r="411" spans="1:15" ht="13.5">
      <c r="A411" s="157" t="s">
        <v>65</v>
      </c>
      <c r="B411" s="158" t="s">
        <v>435</v>
      </c>
      <c r="C411" s="159" t="s">
        <v>436</v>
      </c>
      <c r="D411" s="160"/>
      <c r="E411" s="161"/>
      <c r="F411" s="161"/>
      <c r="G411" s="162"/>
      <c r="H411" s="163"/>
      <c r="I411" s="163"/>
      <c r="O411" s="164">
        <v>1</v>
      </c>
    </row>
    <row r="412" spans="1:104" ht="21.75">
      <c r="A412" s="165">
        <v>115</v>
      </c>
      <c r="B412" s="166" t="s">
        <v>385</v>
      </c>
      <c r="C412" s="167" t="s">
        <v>437</v>
      </c>
      <c r="D412" s="168" t="s">
        <v>97</v>
      </c>
      <c r="E412" s="169">
        <v>935</v>
      </c>
      <c r="F412" s="169"/>
      <c r="G412" s="170">
        <f>E412*F412</f>
        <v>0</v>
      </c>
      <c r="O412" s="164">
        <v>2</v>
      </c>
      <c r="AA412" s="140">
        <v>12</v>
      </c>
      <c r="AB412" s="140">
        <v>1</v>
      </c>
      <c r="AC412" s="140">
        <v>182</v>
      </c>
      <c r="AZ412" s="140">
        <v>1</v>
      </c>
      <c r="BA412" s="140">
        <f>IF(AZ412=1,G412,0)</f>
        <v>0</v>
      </c>
      <c r="BB412" s="140">
        <f>IF(AZ412=2,G412,0)</f>
        <v>0</v>
      </c>
      <c r="BC412" s="140">
        <f>IF(AZ412=3,G412,0)</f>
        <v>0</v>
      </c>
      <c r="BD412" s="140">
        <f>IF(AZ412=4,G412,0)</f>
        <v>0</v>
      </c>
      <c r="BE412" s="140">
        <f>IF(AZ412=5,G412,0)</f>
        <v>0</v>
      </c>
      <c r="CA412" s="164">
        <v>12</v>
      </c>
      <c r="CB412" s="164">
        <v>1</v>
      </c>
      <c r="CZ412" s="140">
        <v>0</v>
      </c>
    </row>
    <row r="413" spans="1:15" ht="12.75">
      <c r="A413" s="171"/>
      <c r="B413" s="173"/>
      <c r="C413" s="222" t="s">
        <v>438</v>
      </c>
      <c r="D413" s="223"/>
      <c r="E413" s="174">
        <v>935</v>
      </c>
      <c r="F413" s="175"/>
      <c r="G413" s="176"/>
      <c r="M413" s="172" t="s">
        <v>438</v>
      </c>
      <c r="O413" s="164"/>
    </row>
    <row r="414" spans="1:57" ht="13.5">
      <c r="A414" s="177"/>
      <c r="B414" s="178" t="s">
        <v>68</v>
      </c>
      <c r="C414" s="179" t="str">
        <f>CONCATENATE(B411," ",C411)</f>
        <v>191 Jehličnaté keře</v>
      </c>
      <c r="D414" s="180"/>
      <c r="E414" s="181"/>
      <c r="F414" s="182"/>
      <c r="G414" s="183">
        <f>SUM(G411:G413)</f>
        <v>0</v>
      </c>
      <c r="O414" s="164">
        <v>4</v>
      </c>
      <c r="BA414" s="184">
        <f>SUM(BA411:BA413)</f>
        <v>0</v>
      </c>
      <c r="BB414" s="184">
        <f>SUM(BB411:BB413)</f>
        <v>0</v>
      </c>
      <c r="BC414" s="184">
        <f>SUM(BC411:BC413)</f>
        <v>0</v>
      </c>
      <c r="BD414" s="184">
        <f>SUM(BD411:BD413)</f>
        <v>0</v>
      </c>
      <c r="BE414" s="184">
        <f>SUM(BE411:BE413)</f>
        <v>0</v>
      </c>
    </row>
    <row r="415" spans="1:15" ht="13.5">
      <c r="A415" s="157" t="s">
        <v>65</v>
      </c>
      <c r="B415" s="158" t="s">
        <v>439</v>
      </c>
      <c r="C415" s="159" t="s">
        <v>440</v>
      </c>
      <c r="D415" s="160"/>
      <c r="E415" s="161"/>
      <c r="F415" s="161"/>
      <c r="G415" s="162"/>
      <c r="H415" s="163"/>
      <c r="I415" s="163"/>
      <c r="O415" s="164">
        <v>1</v>
      </c>
    </row>
    <row r="416" spans="1:104" ht="21.75">
      <c r="A416" s="165">
        <v>116</v>
      </c>
      <c r="B416" s="166" t="s">
        <v>441</v>
      </c>
      <c r="C416" s="167" t="s">
        <v>442</v>
      </c>
      <c r="D416" s="168" t="s">
        <v>97</v>
      </c>
      <c r="E416" s="169">
        <v>4</v>
      </c>
      <c r="F416" s="169"/>
      <c r="G416" s="170">
        <f>E416*F416</f>
        <v>0</v>
      </c>
      <c r="O416" s="164">
        <v>2</v>
      </c>
      <c r="AA416" s="140">
        <v>12</v>
      </c>
      <c r="AB416" s="140">
        <v>0</v>
      </c>
      <c r="AC416" s="140">
        <v>140</v>
      </c>
      <c r="AZ416" s="140">
        <v>1</v>
      </c>
      <c r="BA416" s="140">
        <f>IF(AZ416=1,G416,0)</f>
        <v>0</v>
      </c>
      <c r="BB416" s="140">
        <f>IF(AZ416=2,G416,0)</f>
        <v>0</v>
      </c>
      <c r="BC416" s="140">
        <f>IF(AZ416=3,G416,0)</f>
        <v>0</v>
      </c>
      <c r="BD416" s="140">
        <f>IF(AZ416=4,G416,0)</f>
        <v>0</v>
      </c>
      <c r="BE416" s="140">
        <f>IF(AZ416=5,G416,0)</f>
        <v>0</v>
      </c>
      <c r="CA416" s="164">
        <v>12</v>
      </c>
      <c r="CB416" s="164">
        <v>0</v>
      </c>
      <c r="CZ416" s="140">
        <v>0</v>
      </c>
    </row>
    <row r="417" spans="1:15" ht="12.75">
      <c r="A417" s="171"/>
      <c r="B417" s="173"/>
      <c r="C417" s="222" t="s">
        <v>196</v>
      </c>
      <c r="D417" s="223"/>
      <c r="E417" s="174">
        <v>0</v>
      </c>
      <c r="F417" s="175"/>
      <c r="G417" s="176"/>
      <c r="M417" s="172" t="s">
        <v>196</v>
      </c>
      <c r="O417" s="164"/>
    </row>
    <row r="418" spans="1:15" ht="12.75">
      <c r="A418" s="171"/>
      <c r="B418" s="173"/>
      <c r="C418" s="222" t="s">
        <v>443</v>
      </c>
      <c r="D418" s="223"/>
      <c r="E418" s="174">
        <v>4</v>
      </c>
      <c r="F418" s="175"/>
      <c r="G418" s="176"/>
      <c r="M418" s="172" t="s">
        <v>443</v>
      </c>
      <c r="O418" s="164"/>
    </row>
    <row r="419" spans="1:104" ht="21.75">
      <c r="A419" s="165">
        <v>117</v>
      </c>
      <c r="B419" s="166" t="s">
        <v>441</v>
      </c>
      <c r="C419" s="167" t="s">
        <v>444</v>
      </c>
      <c r="D419" s="168" t="s">
        <v>97</v>
      </c>
      <c r="E419" s="169">
        <v>6</v>
      </c>
      <c r="F419" s="169"/>
      <c r="G419" s="170">
        <f>E419*F419</f>
        <v>0</v>
      </c>
      <c r="O419" s="164">
        <v>2</v>
      </c>
      <c r="AA419" s="140">
        <v>12</v>
      </c>
      <c r="AB419" s="140">
        <v>0</v>
      </c>
      <c r="AC419" s="140">
        <v>141</v>
      </c>
      <c r="AZ419" s="140">
        <v>1</v>
      </c>
      <c r="BA419" s="140">
        <f>IF(AZ419=1,G419,0)</f>
        <v>0</v>
      </c>
      <c r="BB419" s="140">
        <f>IF(AZ419=2,G419,0)</f>
        <v>0</v>
      </c>
      <c r="BC419" s="140">
        <f>IF(AZ419=3,G419,0)</f>
        <v>0</v>
      </c>
      <c r="BD419" s="140">
        <f>IF(AZ419=4,G419,0)</f>
        <v>0</v>
      </c>
      <c r="BE419" s="140">
        <f>IF(AZ419=5,G419,0)</f>
        <v>0</v>
      </c>
      <c r="CA419" s="164">
        <v>12</v>
      </c>
      <c r="CB419" s="164">
        <v>0</v>
      </c>
      <c r="CZ419" s="140">
        <v>0</v>
      </c>
    </row>
    <row r="420" spans="1:15" ht="12.75">
      <c r="A420" s="171"/>
      <c r="B420" s="173"/>
      <c r="C420" s="222" t="s">
        <v>196</v>
      </c>
      <c r="D420" s="223"/>
      <c r="E420" s="174">
        <v>0</v>
      </c>
      <c r="F420" s="175"/>
      <c r="G420" s="176"/>
      <c r="M420" s="172" t="s">
        <v>196</v>
      </c>
      <c r="O420" s="164"/>
    </row>
    <row r="421" spans="1:15" ht="12.75">
      <c r="A421" s="171"/>
      <c r="B421" s="173"/>
      <c r="C421" s="222" t="s">
        <v>445</v>
      </c>
      <c r="D421" s="223"/>
      <c r="E421" s="174">
        <v>6</v>
      </c>
      <c r="F421" s="175"/>
      <c r="G421" s="176"/>
      <c r="M421" s="172" t="s">
        <v>445</v>
      </c>
      <c r="O421" s="164"/>
    </row>
    <row r="422" spans="1:57" ht="13.5">
      <c r="A422" s="177"/>
      <c r="B422" s="178" t="s">
        <v>68</v>
      </c>
      <c r="C422" s="179" t="str">
        <f>CONCATENATE(B415," ",C415)</f>
        <v>955 Mobiliář</v>
      </c>
      <c r="D422" s="180"/>
      <c r="E422" s="181"/>
      <c r="F422" s="182"/>
      <c r="G422" s="183">
        <f>SUM(G415:G421)</f>
        <v>0</v>
      </c>
      <c r="O422" s="164">
        <v>4</v>
      </c>
      <c r="BA422" s="184">
        <f>SUM(BA415:BA421)</f>
        <v>0</v>
      </c>
      <c r="BB422" s="184">
        <f>SUM(BB415:BB421)</f>
        <v>0</v>
      </c>
      <c r="BC422" s="184">
        <f>SUM(BC415:BC421)</f>
        <v>0</v>
      </c>
      <c r="BD422" s="184">
        <f>SUM(BD415:BD421)</f>
        <v>0</v>
      </c>
      <c r="BE422" s="184">
        <f>SUM(BE415:BE421)</f>
        <v>0</v>
      </c>
    </row>
    <row r="423" spans="1:15" ht="13.5">
      <c r="A423" s="157" t="s">
        <v>65</v>
      </c>
      <c r="B423" s="158" t="s">
        <v>446</v>
      </c>
      <c r="C423" s="159" t="s">
        <v>447</v>
      </c>
      <c r="D423" s="160"/>
      <c r="E423" s="161"/>
      <c r="F423" s="161"/>
      <c r="G423" s="162"/>
      <c r="H423" s="163"/>
      <c r="I423" s="163"/>
      <c r="O423" s="164">
        <v>1</v>
      </c>
    </row>
    <row r="424" spans="1:104" ht="21.75">
      <c r="A424" s="165">
        <v>118</v>
      </c>
      <c r="B424" s="166" t="s">
        <v>448</v>
      </c>
      <c r="C424" s="167" t="s">
        <v>449</v>
      </c>
      <c r="D424" s="168" t="s">
        <v>90</v>
      </c>
      <c r="E424" s="169">
        <v>6.5</v>
      </c>
      <c r="F424" s="169"/>
      <c r="G424" s="170">
        <f>E424*F424</f>
        <v>0</v>
      </c>
      <c r="O424" s="164">
        <v>2</v>
      </c>
      <c r="AA424" s="140">
        <v>1</v>
      </c>
      <c r="AB424" s="140">
        <v>1</v>
      </c>
      <c r="AC424" s="140">
        <v>1</v>
      </c>
      <c r="AZ424" s="140">
        <v>1</v>
      </c>
      <c r="BA424" s="140">
        <f>IF(AZ424=1,G424,0)</f>
        <v>0</v>
      </c>
      <c r="BB424" s="140">
        <f>IF(AZ424=2,G424,0)</f>
        <v>0</v>
      </c>
      <c r="BC424" s="140">
        <f>IF(AZ424=3,G424,0)</f>
        <v>0</v>
      </c>
      <c r="BD424" s="140">
        <f>IF(AZ424=4,G424,0)</f>
        <v>0</v>
      </c>
      <c r="BE424" s="140">
        <f>IF(AZ424=5,G424,0)</f>
        <v>0</v>
      </c>
      <c r="CA424" s="164">
        <v>1</v>
      </c>
      <c r="CB424" s="164">
        <v>1</v>
      </c>
      <c r="CZ424" s="140">
        <v>0</v>
      </c>
    </row>
    <row r="425" spans="1:15" ht="12.75">
      <c r="A425" s="171"/>
      <c r="B425" s="173"/>
      <c r="C425" s="222" t="s">
        <v>78</v>
      </c>
      <c r="D425" s="223"/>
      <c r="E425" s="174">
        <v>0</v>
      </c>
      <c r="F425" s="175"/>
      <c r="G425" s="176"/>
      <c r="M425" s="172" t="s">
        <v>78</v>
      </c>
      <c r="O425" s="164"/>
    </row>
    <row r="426" spans="1:15" ht="21.75">
      <c r="A426" s="171"/>
      <c r="B426" s="173"/>
      <c r="C426" s="222" t="s">
        <v>483</v>
      </c>
      <c r="D426" s="223"/>
      <c r="E426" s="174">
        <v>6.5</v>
      </c>
      <c r="F426" s="175"/>
      <c r="G426" s="176"/>
      <c r="M426" s="172" t="s">
        <v>450</v>
      </c>
      <c r="O426" s="164"/>
    </row>
    <row r="427" spans="1:104" ht="12.75">
      <c r="A427" s="165">
        <v>119</v>
      </c>
      <c r="B427" s="166" t="s">
        <v>451</v>
      </c>
      <c r="C427" s="167" t="s">
        <v>452</v>
      </c>
      <c r="D427" s="168" t="s">
        <v>453</v>
      </c>
      <c r="E427" s="169">
        <v>20</v>
      </c>
      <c r="F427" s="169"/>
      <c r="G427" s="170">
        <f>E427*F427</f>
        <v>0</v>
      </c>
      <c r="O427" s="164">
        <v>2</v>
      </c>
      <c r="AA427" s="140">
        <v>8</v>
      </c>
      <c r="AB427" s="140">
        <v>0</v>
      </c>
      <c r="AC427" s="140">
        <v>3</v>
      </c>
      <c r="AZ427" s="140">
        <v>1</v>
      </c>
      <c r="BA427" s="140">
        <f>IF(AZ427=1,G427,0)</f>
        <v>0</v>
      </c>
      <c r="BB427" s="140">
        <f>IF(AZ427=2,G427,0)</f>
        <v>0</v>
      </c>
      <c r="BC427" s="140">
        <f>IF(AZ427=3,G427,0)</f>
        <v>0</v>
      </c>
      <c r="BD427" s="140">
        <f>IF(AZ427=4,G427,0)</f>
        <v>0</v>
      </c>
      <c r="BE427" s="140">
        <f>IF(AZ427=5,G427,0)</f>
        <v>0</v>
      </c>
      <c r="CA427" s="164">
        <v>8</v>
      </c>
      <c r="CB427" s="164">
        <v>0</v>
      </c>
      <c r="CZ427" s="140">
        <v>0</v>
      </c>
    </row>
    <row r="428" spans="1:104" ht="12.75">
      <c r="A428" s="165">
        <v>120</v>
      </c>
      <c r="B428" s="166" t="s">
        <v>454</v>
      </c>
      <c r="C428" s="167" t="s">
        <v>455</v>
      </c>
      <c r="D428" s="168" t="s">
        <v>453</v>
      </c>
      <c r="E428" s="169">
        <v>180</v>
      </c>
      <c r="F428" s="169"/>
      <c r="G428" s="170">
        <f>E428*F428</f>
        <v>0</v>
      </c>
      <c r="O428" s="164">
        <v>2</v>
      </c>
      <c r="AA428" s="140">
        <v>8</v>
      </c>
      <c r="AB428" s="140">
        <v>0</v>
      </c>
      <c r="AC428" s="140">
        <v>3</v>
      </c>
      <c r="AZ428" s="140">
        <v>1</v>
      </c>
      <c r="BA428" s="140">
        <f>IF(AZ428=1,G428,0)</f>
        <v>0</v>
      </c>
      <c r="BB428" s="140">
        <f>IF(AZ428=2,G428,0)</f>
        <v>0</v>
      </c>
      <c r="BC428" s="140">
        <f>IF(AZ428=3,G428,0)</f>
        <v>0</v>
      </c>
      <c r="BD428" s="140">
        <f>IF(AZ428=4,G428,0)</f>
        <v>0</v>
      </c>
      <c r="BE428" s="140">
        <f>IF(AZ428=5,G428,0)</f>
        <v>0</v>
      </c>
      <c r="CA428" s="164">
        <v>8</v>
      </c>
      <c r="CB428" s="164">
        <v>0</v>
      </c>
      <c r="CZ428" s="140">
        <v>0</v>
      </c>
    </row>
    <row r="429" spans="1:104" ht="12.75">
      <c r="A429" s="165">
        <v>121</v>
      </c>
      <c r="B429" s="166" t="s">
        <v>456</v>
      </c>
      <c r="C429" s="167" t="s">
        <v>457</v>
      </c>
      <c r="D429" s="168" t="s">
        <v>453</v>
      </c>
      <c r="E429" s="169">
        <v>20</v>
      </c>
      <c r="F429" s="169"/>
      <c r="G429" s="170">
        <f>E429*F429</f>
        <v>0</v>
      </c>
      <c r="O429" s="164">
        <v>2</v>
      </c>
      <c r="AA429" s="140">
        <v>8</v>
      </c>
      <c r="AB429" s="140">
        <v>0</v>
      </c>
      <c r="AC429" s="140">
        <v>3</v>
      </c>
      <c r="AZ429" s="140">
        <v>1</v>
      </c>
      <c r="BA429" s="140">
        <f>IF(AZ429=1,G429,0)</f>
        <v>0</v>
      </c>
      <c r="BB429" s="140">
        <f>IF(AZ429=2,G429,0)</f>
        <v>0</v>
      </c>
      <c r="BC429" s="140">
        <f>IF(AZ429=3,G429,0)</f>
        <v>0</v>
      </c>
      <c r="BD429" s="140">
        <f>IF(AZ429=4,G429,0)</f>
        <v>0</v>
      </c>
      <c r="BE429" s="140">
        <f>IF(AZ429=5,G429,0)</f>
        <v>0</v>
      </c>
      <c r="CA429" s="164">
        <v>8</v>
      </c>
      <c r="CB429" s="164">
        <v>0</v>
      </c>
      <c r="CZ429" s="140">
        <v>0</v>
      </c>
    </row>
    <row r="430" spans="1:57" ht="13.5">
      <c r="A430" s="177"/>
      <c r="B430" s="178" t="s">
        <v>68</v>
      </c>
      <c r="C430" s="179" t="str">
        <f>CONCATENATE(B423," ",C423)</f>
        <v>96 Bourání konstrukcí</v>
      </c>
      <c r="D430" s="180"/>
      <c r="E430" s="181"/>
      <c r="F430" s="182"/>
      <c r="G430" s="183">
        <f>SUM(G423:G429)</f>
        <v>0</v>
      </c>
      <c r="O430" s="164">
        <v>4</v>
      </c>
      <c r="BA430" s="184">
        <f>SUM(BA423:BA429)</f>
        <v>0</v>
      </c>
      <c r="BB430" s="184">
        <f>SUM(BB423:BB429)</f>
        <v>0</v>
      </c>
      <c r="BC430" s="184">
        <f>SUM(BC423:BC429)</f>
        <v>0</v>
      </c>
      <c r="BD430" s="184">
        <f>SUM(BD423:BD429)</f>
        <v>0</v>
      </c>
      <c r="BE430" s="184">
        <f>SUM(BE423:BE429)</f>
        <v>0</v>
      </c>
    </row>
    <row r="431" spans="1:15" ht="13.5">
      <c r="A431" s="157" t="s">
        <v>65</v>
      </c>
      <c r="B431" s="158" t="s">
        <v>458</v>
      </c>
      <c r="C431" s="159" t="s">
        <v>459</v>
      </c>
      <c r="D431" s="160"/>
      <c r="E431" s="161"/>
      <c r="F431" s="161"/>
      <c r="G431" s="162"/>
      <c r="H431" s="163"/>
      <c r="I431" s="163"/>
      <c r="O431" s="164">
        <v>1</v>
      </c>
    </row>
    <row r="432" spans="1:104" ht="12.75">
      <c r="A432" s="165">
        <v>122</v>
      </c>
      <c r="B432" s="166" t="s">
        <v>460</v>
      </c>
      <c r="C432" s="167" t="s">
        <v>461</v>
      </c>
      <c r="D432" s="168" t="s">
        <v>453</v>
      </c>
      <c r="E432" s="169">
        <v>57.55</v>
      </c>
      <c r="F432" s="169"/>
      <c r="G432" s="170">
        <f>E432*F432</f>
        <v>0</v>
      </c>
      <c r="O432" s="164">
        <v>2</v>
      </c>
      <c r="AA432" s="140">
        <v>7</v>
      </c>
      <c r="AB432" s="140">
        <v>1</v>
      </c>
      <c r="AC432" s="140">
        <v>2</v>
      </c>
      <c r="AZ432" s="140">
        <v>1</v>
      </c>
      <c r="BA432" s="140">
        <f>IF(AZ432=1,G432,0)</f>
        <v>0</v>
      </c>
      <c r="BB432" s="140">
        <f>IF(AZ432=2,G432,0)</f>
        <v>0</v>
      </c>
      <c r="BC432" s="140">
        <f>IF(AZ432=3,G432,0)</f>
        <v>0</v>
      </c>
      <c r="BD432" s="140">
        <f>IF(AZ432=4,G432,0)</f>
        <v>0</v>
      </c>
      <c r="BE432" s="140">
        <f>IF(AZ432=5,G432,0)</f>
        <v>0</v>
      </c>
      <c r="CA432" s="164">
        <v>7</v>
      </c>
      <c r="CB432" s="164">
        <v>1</v>
      </c>
      <c r="CZ432" s="140">
        <v>0</v>
      </c>
    </row>
    <row r="433" spans="1:57" ht="13.5">
      <c r="A433" s="177"/>
      <c r="B433" s="178" t="s">
        <v>68</v>
      </c>
      <c r="C433" s="179" t="str">
        <f>CONCATENATE(B431," ",C431)</f>
        <v>99 Staveništní přesun hmot</v>
      </c>
      <c r="D433" s="180"/>
      <c r="E433" s="181"/>
      <c r="F433" s="182"/>
      <c r="G433" s="183">
        <f>SUM(G431:G432)</f>
        <v>0</v>
      </c>
      <c r="O433" s="164">
        <v>4</v>
      </c>
      <c r="BA433" s="184">
        <f>SUM(BA431:BA432)</f>
        <v>0</v>
      </c>
      <c r="BB433" s="184">
        <f>SUM(BB431:BB432)</f>
        <v>0</v>
      </c>
      <c r="BC433" s="184">
        <f>SUM(BC431:BC432)</f>
        <v>0</v>
      </c>
      <c r="BD433" s="184">
        <f>SUM(BD431:BD432)</f>
        <v>0</v>
      </c>
      <c r="BE433" s="184">
        <f>SUM(BE431:BE432)</f>
        <v>0</v>
      </c>
    </row>
    <row r="434" spans="1:7" ht="13.5">
      <c r="A434" s="157"/>
      <c r="B434" s="158"/>
      <c r="C434" s="159" t="s">
        <v>542</v>
      </c>
      <c r="D434" s="160"/>
      <c r="E434" s="161"/>
      <c r="F434" s="161"/>
      <c r="G434" s="162"/>
    </row>
    <row r="435" spans="1:7" ht="32.25">
      <c r="A435" s="165"/>
      <c r="B435" s="166"/>
      <c r="C435" s="167" t="s">
        <v>543</v>
      </c>
      <c r="D435" s="168" t="s">
        <v>97</v>
      </c>
      <c r="E435" s="169">
        <v>1</v>
      </c>
      <c r="F435" s="169"/>
      <c r="G435" s="170">
        <f>E435*F435</f>
        <v>0</v>
      </c>
    </row>
    <row r="436" spans="1:7" ht="12.75">
      <c r="A436" s="165"/>
      <c r="B436" s="166"/>
      <c r="C436" s="167" t="s">
        <v>544</v>
      </c>
      <c r="D436" s="168" t="s">
        <v>97</v>
      </c>
      <c r="E436" s="169">
        <v>1</v>
      </c>
      <c r="F436" s="169"/>
      <c r="G436" s="170">
        <f>E436*F436</f>
        <v>0</v>
      </c>
    </row>
    <row r="437" spans="1:7" ht="12.75">
      <c r="A437" s="165"/>
      <c r="B437" s="166"/>
      <c r="C437" s="167" t="s">
        <v>545</v>
      </c>
      <c r="D437" s="168" t="s">
        <v>97</v>
      </c>
      <c r="E437" s="169">
        <v>1</v>
      </c>
      <c r="F437" s="169"/>
      <c r="G437" s="170">
        <f>E437*F437</f>
        <v>0</v>
      </c>
    </row>
    <row r="438" spans="1:7" ht="13.5">
      <c r="A438" s="177"/>
      <c r="B438" s="178" t="s">
        <v>68</v>
      </c>
      <c r="C438" s="179" t="str">
        <f>CONCATENATE(B434," ",C434)</f>
        <v> Vedlejší a ostatní náklady</v>
      </c>
      <c r="D438" s="180"/>
      <c r="E438" s="181"/>
      <c r="F438" s="182"/>
      <c r="G438" s="183">
        <f>SUM(G434:G437)</f>
        <v>0</v>
      </c>
    </row>
    <row r="439" ht="12.75">
      <c r="E439" s="140"/>
    </row>
    <row r="440" ht="12.75">
      <c r="E440" s="140"/>
    </row>
    <row r="441" ht="12.75">
      <c r="E441" s="140"/>
    </row>
    <row r="442" ht="12.75">
      <c r="E442" s="140"/>
    </row>
    <row r="443" ht="12.75">
      <c r="E443" s="140"/>
    </row>
    <row r="444" ht="12.75">
      <c r="E444" s="140"/>
    </row>
    <row r="445" ht="12.75">
      <c r="E445" s="140"/>
    </row>
    <row r="446" ht="12.75">
      <c r="E446" s="140"/>
    </row>
    <row r="447" ht="12.75">
      <c r="E447" s="140"/>
    </row>
    <row r="448" ht="12.75">
      <c r="E448" s="140"/>
    </row>
    <row r="449" ht="12.75">
      <c r="E449" s="140"/>
    </row>
    <row r="450" ht="12.75">
      <c r="E450" s="140"/>
    </row>
    <row r="451" ht="12.75">
      <c r="E451" s="140"/>
    </row>
    <row r="452" ht="12.75">
      <c r="E452" s="140"/>
    </row>
    <row r="453" ht="12.75">
      <c r="E453" s="140"/>
    </row>
    <row r="454" ht="12.75">
      <c r="E454" s="140"/>
    </row>
    <row r="455" ht="12.75">
      <c r="E455" s="140"/>
    </row>
    <row r="456" ht="12.75">
      <c r="E456" s="140"/>
    </row>
    <row r="457" ht="12.75">
      <c r="E457" s="140"/>
    </row>
    <row r="458" spans="1:7" ht="12.75">
      <c r="A458" s="185"/>
      <c r="B458" s="185"/>
      <c r="C458" s="185"/>
      <c r="D458" s="185"/>
      <c r="E458" s="185"/>
      <c r="F458" s="185"/>
      <c r="G458" s="185"/>
    </row>
    <row r="459" spans="1:7" ht="12.75">
      <c r="A459" s="185"/>
      <c r="B459" s="185"/>
      <c r="C459" s="185"/>
      <c r="D459" s="185"/>
      <c r="E459" s="185"/>
      <c r="F459" s="185"/>
      <c r="G459" s="185"/>
    </row>
    <row r="460" spans="1:7" ht="12.75">
      <c r="A460" s="185"/>
      <c r="B460" s="185"/>
      <c r="C460" s="185"/>
      <c r="D460" s="185"/>
      <c r="E460" s="185"/>
      <c r="F460" s="185"/>
      <c r="G460" s="185"/>
    </row>
    <row r="461" spans="1:7" ht="12.75">
      <c r="A461" s="185"/>
      <c r="B461" s="185"/>
      <c r="C461" s="185"/>
      <c r="D461" s="185"/>
      <c r="E461" s="185"/>
      <c r="F461" s="185"/>
      <c r="G461" s="185"/>
    </row>
    <row r="462" ht="12.75">
      <c r="E462" s="140"/>
    </row>
    <row r="463" ht="12.75">
      <c r="E463" s="140"/>
    </row>
    <row r="464" ht="12.75">
      <c r="E464" s="140"/>
    </row>
    <row r="465" ht="12.75">
      <c r="E465" s="140"/>
    </row>
    <row r="466" ht="12.75">
      <c r="E466" s="140"/>
    </row>
    <row r="467" ht="12.75">
      <c r="E467" s="140"/>
    </row>
    <row r="468" ht="12.75">
      <c r="E468" s="140"/>
    </row>
    <row r="469" ht="12.75">
      <c r="E469" s="140"/>
    </row>
    <row r="470" ht="12.75">
      <c r="E470" s="140"/>
    </row>
    <row r="471" ht="12.75">
      <c r="E471" s="140"/>
    </row>
    <row r="472" ht="12.75">
      <c r="E472" s="140"/>
    </row>
    <row r="473" ht="12.75">
      <c r="E473" s="140"/>
    </row>
    <row r="474" ht="12.75">
      <c r="E474" s="140"/>
    </row>
    <row r="475" ht="12.75">
      <c r="E475" s="140"/>
    </row>
    <row r="476" ht="12.75">
      <c r="E476" s="140"/>
    </row>
    <row r="477" ht="12.75">
      <c r="E477" s="140"/>
    </row>
    <row r="478" ht="12.75">
      <c r="E478" s="140"/>
    </row>
    <row r="479" ht="12.75">
      <c r="E479" s="140"/>
    </row>
    <row r="480" ht="12.75">
      <c r="E480" s="140"/>
    </row>
    <row r="481" ht="12.75">
      <c r="E481" s="140"/>
    </row>
    <row r="482" ht="12.75">
      <c r="E482" s="140"/>
    </row>
    <row r="483" ht="12.75">
      <c r="E483" s="140"/>
    </row>
    <row r="484" ht="12.75">
      <c r="E484" s="140"/>
    </row>
    <row r="485" ht="12.75">
      <c r="E485" s="140"/>
    </row>
    <row r="486" ht="12.75">
      <c r="E486" s="140"/>
    </row>
    <row r="487" ht="12.75">
      <c r="E487" s="140"/>
    </row>
    <row r="488" ht="12.75">
      <c r="E488" s="140"/>
    </row>
    <row r="489" ht="12.75">
      <c r="E489" s="140"/>
    </row>
    <row r="490" ht="12.75">
      <c r="E490" s="140"/>
    </row>
    <row r="491" ht="12.75">
      <c r="E491" s="140"/>
    </row>
    <row r="492" ht="12.75">
      <c r="E492" s="140"/>
    </row>
    <row r="493" spans="1:2" ht="12.75">
      <c r="A493" s="186"/>
      <c r="B493" s="186"/>
    </row>
    <row r="494" spans="1:7" ht="12.75">
      <c r="A494" s="185"/>
      <c r="B494" s="185"/>
      <c r="C494" s="188"/>
      <c r="D494" s="188"/>
      <c r="E494" s="189"/>
      <c r="F494" s="188"/>
      <c r="G494" s="190"/>
    </row>
    <row r="495" spans="1:7" ht="12.75">
      <c r="A495" s="191"/>
      <c r="B495" s="191"/>
      <c r="C495" s="185"/>
      <c r="D495" s="185"/>
      <c r="E495" s="192"/>
      <c r="F495" s="185"/>
      <c r="G495" s="185"/>
    </row>
    <row r="496" spans="1:7" ht="12.75">
      <c r="A496" s="185"/>
      <c r="B496" s="185"/>
      <c r="C496" s="185"/>
      <c r="D496" s="185"/>
      <c r="E496" s="192"/>
      <c r="F496" s="185"/>
      <c r="G496" s="185"/>
    </row>
    <row r="497" spans="1:7" ht="12.75">
      <c r="A497" s="185"/>
      <c r="B497" s="185"/>
      <c r="C497" s="185"/>
      <c r="D497" s="185"/>
      <c r="E497" s="192"/>
      <c r="F497" s="185"/>
      <c r="G497" s="185"/>
    </row>
    <row r="498" spans="1:7" ht="12.75">
      <c r="A498" s="185"/>
      <c r="B498" s="185"/>
      <c r="C498" s="185"/>
      <c r="D498" s="185"/>
      <c r="E498" s="192"/>
      <c r="F498" s="185"/>
      <c r="G498" s="185"/>
    </row>
    <row r="499" spans="1:7" ht="12.75">
      <c r="A499" s="185"/>
      <c r="B499" s="185"/>
      <c r="C499" s="185"/>
      <c r="D499" s="185"/>
      <c r="E499" s="192"/>
      <c r="F499" s="185"/>
      <c r="G499" s="185"/>
    </row>
    <row r="500" spans="1:7" ht="12.75">
      <c r="A500" s="185"/>
      <c r="B500" s="185"/>
      <c r="C500" s="185"/>
      <c r="D500" s="185"/>
      <c r="E500" s="192"/>
      <c r="F500" s="185"/>
      <c r="G500" s="185"/>
    </row>
    <row r="501" spans="1:7" ht="12.75">
      <c r="A501" s="185"/>
      <c r="B501" s="185"/>
      <c r="C501" s="185"/>
      <c r="D501" s="185"/>
      <c r="E501" s="192"/>
      <c r="F501" s="185"/>
      <c r="G501" s="185"/>
    </row>
    <row r="502" spans="1:7" ht="12.75">
      <c r="A502" s="185"/>
      <c r="B502" s="185"/>
      <c r="C502" s="185"/>
      <c r="D502" s="185"/>
      <c r="E502" s="192"/>
      <c r="F502" s="185"/>
      <c r="G502" s="185"/>
    </row>
    <row r="503" spans="1:7" ht="12.75">
      <c r="A503" s="185"/>
      <c r="B503" s="185"/>
      <c r="C503" s="185"/>
      <c r="D503" s="185"/>
      <c r="E503" s="192"/>
      <c r="F503" s="185"/>
      <c r="G503" s="185"/>
    </row>
    <row r="504" spans="1:7" ht="12.75">
      <c r="A504" s="185"/>
      <c r="B504" s="185"/>
      <c r="C504" s="185"/>
      <c r="D504" s="185"/>
      <c r="E504" s="192"/>
      <c r="F504" s="185"/>
      <c r="G504" s="185"/>
    </row>
    <row r="505" spans="1:7" ht="12.75">
      <c r="A505" s="185"/>
      <c r="B505" s="185"/>
      <c r="C505" s="185"/>
      <c r="D505" s="185"/>
      <c r="E505" s="192"/>
      <c r="F505" s="185"/>
      <c r="G505" s="185"/>
    </row>
    <row r="506" spans="1:7" ht="12.75">
      <c r="A506" s="185"/>
      <c r="B506" s="185"/>
      <c r="C506" s="185"/>
      <c r="D506" s="185"/>
      <c r="E506" s="192"/>
      <c r="F506" s="185"/>
      <c r="G506" s="185"/>
    </row>
    <row r="507" spans="1:7" ht="12.75">
      <c r="A507" s="185"/>
      <c r="B507" s="185"/>
      <c r="C507" s="185"/>
      <c r="D507" s="185"/>
      <c r="E507" s="192"/>
      <c r="F507" s="185"/>
      <c r="G507" s="185"/>
    </row>
  </sheetData>
  <sheetProtection/>
  <mergeCells count="289">
    <mergeCell ref="C425:D425"/>
    <mergeCell ref="C426:D426"/>
    <mergeCell ref="C417:D417"/>
    <mergeCell ref="C418:D418"/>
    <mergeCell ref="C420:D420"/>
    <mergeCell ref="C421:D421"/>
    <mergeCell ref="C403:D403"/>
    <mergeCell ref="C405:D405"/>
    <mergeCell ref="C407:D407"/>
    <mergeCell ref="C409:D409"/>
    <mergeCell ref="C413:D413"/>
    <mergeCell ref="C387:D387"/>
    <mergeCell ref="C389:D389"/>
    <mergeCell ref="C391:D391"/>
    <mergeCell ref="C393:D393"/>
    <mergeCell ref="C395:D395"/>
    <mergeCell ref="C397:D397"/>
    <mergeCell ref="C399:D399"/>
    <mergeCell ref="C401:D401"/>
    <mergeCell ref="C377:D377"/>
    <mergeCell ref="C378:D378"/>
    <mergeCell ref="C382:D382"/>
    <mergeCell ref="C383:D383"/>
    <mergeCell ref="C368:D368"/>
    <mergeCell ref="C369:D369"/>
    <mergeCell ref="C371:D371"/>
    <mergeCell ref="C372:D372"/>
    <mergeCell ref="C374:D374"/>
    <mergeCell ref="C375:D375"/>
    <mergeCell ref="C359:D359"/>
    <mergeCell ref="C360:D360"/>
    <mergeCell ref="C362:D362"/>
    <mergeCell ref="C363:D363"/>
    <mergeCell ref="C365:D365"/>
    <mergeCell ref="C366:D366"/>
    <mergeCell ref="C345:D345"/>
    <mergeCell ref="C347:D347"/>
    <mergeCell ref="C348:D348"/>
    <mergeCell ref="C349:D349"/>
    <mergeCell ref="C353:D353"/>
    <mergeCell ref="C354:D354"/>
    <mergeCell ref="C336:D336"/>
    <mergeCell ref="C337:D337"/>
    <mergeCell ref="C356:D356"/>
    <mergeCell ref="C357:D357"/>
    <mergeCell ref="C339:D339"/>
    <mergeCell ref="C340:D340"/>
    <mergeCell ref="C341:D341"/>
    <mergeCell ref="C342:D342"/>
    <mergeCell ref="C343:D343"/>
    <mergeCell ref="C344:D344"/>
    <mergeCell ref="C329:D329"/>
    <mergeCell ref="C330:D330"/>
    <mergeCell ref="C331:D331"/>
    <mergeCell ref="C332:D332"/>
    <mergeCell ref="C333:D333"/>
    <mergeCell ref="C334:D334"/>
    <mergeCell ref="C320:D320"/>
    <mergeCell ref="C322:D322"/>
    <mergeCell ref="C323:D323"/>
    <mergeCell ref="C325:D325"/>
    <mergeCell ref="C326:D326"/>
    <mergeCell ref="C327:D327"/>
    <mergeCell ref="C312:D312"/>
    <mergeCell ref="C314:D314"/>
    <mergeCell ref="C316:D316"/>
    <mergeCell ref="C317:D317"/>
    <mergeCell ref="C318:D318"/>
    <mergeCell ref="C319:D319"/>
    <mergeCell ref="C304:D304"/>
    <mergeCell ref="C305:D305"/>
    <mergeCell ref="C306:D306"/>
    <mergeCell ref="C308:D308"/>
    <mergeCell ref="C309:D309"/>
    <mergeCell ref="C311:D311"/>
    <mergeCell ref="C295:D295"/>
    <mergeCell ref="C296:D296"/>
    <mergeCell ref="C297:D297"/>
    <mergeCell ref="C299:D299"/>
    <mergeCell ref="C300:D300"/>
    <mergeCell ref="C302:D302"/>
    <mergeCell ref="C289:D289"/>
    <mergeCell ref="C290:D290"/>
    <mergeCell ref="C291:D291"/>
    <mergeCell ref="C292:D292"/>
    <mergeCell ref="C293:D293"/>
    <mergeCell ref="C294:D294"/>
    <mergeCell ref="C282:D282"/>
    <mergeCell ref="C283:D283"/>
    <mergeCell ref="C285:D285"/>
    <mergeCell ref="C286:D286"/>
    <mergeCell ref="C287:D287"/>
    <mergeCell ref="C288:D288"/>
    <mergeCell ref="C274:D274"/>
    <mergeCell ref="C275:D275"/>
    <mergeCell ref="C276:D276"/>
    <mergeCell ref="C278:D278"/>
    <mergeCell ref="C279:D279"/>
    <mergeCell ref="C280:D280"/>
    <mergeCell ref="C266:D266"/>
    <mergeCell ref="C268:D268"/>
    <mergeCell ref="C270:D270"/>
    <mergeCell ref="C271:D271"/>
    <mergeCell ref="C272:D272"/>
    <mergeCell ref="C273:D273"/>
    <mergeCell ref="C260:D260"/>
    <mergeCell ref="C261:D261"/>
    <mergeCell ref="C262:D262"/>
    <mergeCell ref="C263:D263"/>
    <mergeCell ref="C264:D264"/>
    <mergeCell ref="C265:D265"/>
    <mergeCell ref="C253:D253"/>
    <mergeCell ref="C254:D254"/>
    <mergeCell ref="C255:D255"/>
    <mergeCell ref="C256:D256"/>
    <mergeCell ref="C258:D258"/>
    <mergeCell ref="C259:D259"/>
    <mergeCell ref="C245:D245"/>
    <mergeCell ref="C246:D246"/>
    <mergeCell ref="C248:D248"/>
    <mergeCell ref="C250:D250"/>
    <mergeCell ref="C251:D251"/>
    <mergeCell ref="C252:D252"/>
    <mergeCell ref="C237:D237"/>
    <mergeCell ref="C238:D238"/>
    <mergeCell ref="C239:D239"/>
    <mergeCell ref="C241:D241"/>
    <mergeCell ref="C242:D242"/>
    <mergeCell ref="C243:D243"/>
    <mergeCell ref="C229:D229"/>
    <mergeCell ref="C230:D230"/>
    <mergeCell ref="C232:D232"/>
    <mergeCell ref="C233:D233"/>
    <mergeCell ref="C235:D235"/>
    <mergeCell ref="C236:D236"/>
    <mergeCell ref="C222:D222"/>
    <mergeCell ref="C223:D223"/>
    <mergeCell ref="C225:D225"/>
    <mergeCell ref="C226:D226"/>
    <mergeCell ref="C227:D227"/>
    <mergeCell ref="C228:D228"/>
    <mergeCell ref="C214:D214"/>
    <mergeCell ref="C215:D215"/>
    <mergeCell ref="C216:D216"/>
    <mergeCell ref="C218:D218"/>
    <mergeCell ref="C219:D219"/>
    <mergeCell ref="C220:D220"/>
    <mergeCell ref="C206:D206"/>
    <mergeCell ref="C207:D207"/>
    <mergeCell ref="C208:D208"/>
    <mergeCell ref="C210:D210"/>
    <mergeCell ref="C211:D211"/>
    <mergeCell ref="C212:D212"/>
    <mergeCell ref="C197:D197"/>
    <mergeCell ref="C198:D198"/>
    <mergeCell ref="C200:D200"/>
    <mergeCell ref="C201:D201"/>
    <mergeCell ref="C203:D203"/>
    <mergeCell ref="C204:D204"/>
    <mergeCell ref="C188:D188"/>
    <mergeCell ref="C189:D189"/>
    <mergeCell ref="C191:D191"/>
    <mergeCell ref="C192:D192"/>
    <mergeCell ref="C194:D194"/>
    <mergeCell ref="C195:D195"/>
    <mergeCell ref="C179:D179"/>
    <mergeCell ref="C181:D181"/>
    <mergeCell ref="C182:D182"/>
    <mergeCell ref="C184:D184"/>
    <mergeCell ref="C185:D185"/>
    <mergeCell ref="C187:D187"/>
    <mergeCell ref="C171:D171"/>
    <mergeCell ref="C172:D172"/>
    <mergeCell ref="C174:D174"/>
    <mergeCell ref="C175:D175"/>
    <mergeCell ref="C176:D176"/>
    <mergeCell ref="C178:D178"/>
    <mergeCell ref="C159:D159"/>
    <mergeCell ref="C160:D160"/>
    <mergeCell ref="C165:D165"/>
    <mergeCell ref="C166:D166"/>
    <mergeCell ref="C168:D168"/>
    <mergeCell ref="C169:D169"/>
    <mergeCell ref="C148:D148"/>
    <mergeCell ref="C149:D149"/>
    <mergeCell ref="C153:D153"/>
    <mergeCell ref="C154:D154"/>
    <mergeCell ref="C156:D156"/>
    <mergeCell ref="C157:D157"/>
    <mergeCell ref="C137:D137"/>
    <mergeCell ref="C139:D139"/>
    <mergeCell ref="C140:D140"/>
    <mergeCell ref="C141:D141"/>
    <mergeCell ref="C162:D162"/>
    <mergeCell ref="C163:D163"/>
    <mergeCell ref="C143:D143"/>
    <mergeCell ref="C144:D144"/>
    <mergeCell ref="C145:D145"/>
    <mergeCell ref="C147:D147"/>
    <mergeCell ref="C129:D129"/>
    <mergeCell ref="C131:D131"/>
    <mergeCell ref="C132:D132"/>
    <mergeCell ref="C133:D133"/>
    <mergeCell ref="C135:D135"/>
    <mergeCell ref="C136:D136"/>
    <mergeCell ref="C121:D121"/>
    <mergeCell ref="C123:D123"/>
    <mergeCell ref="C124:D124"/>
    <mergeCell ref="C125:D125"/>
    <mergeCell ref="C127:D127"/>
    <mergeCell ref="C128:D128"/>
    <mergeCell ref="C113:D113"/>
    <mergeCell ref="C114:D114"/>
    <mergeCell ref="C116:D116"/>
    <mergeCell ref="C117:D117"/>
    <mergeCell ref="C119:D119"/>
    <mergeCell ref="C120:D120"/>
    <mergeCell ref="C105:D105"/>
    <mergeCell ref="C106:D106"/>
    <mergeCell ref="C110:D110"/>
    <mergeCell ref="C112:D112"/>
    <mergeCell ref="C108:D108"/>
    <mergeCell ref="C109:D109"/>
    <mergeCell ref="C92:D92"/>
    <mergeCell ref="C94:D94"/>
    <mergeCell ref="C95:D95"/>
    <mergeCell ref="C96:D96"/>
    <mergeCell ref="C100:D100"/>
    <mergeCell ref="C104:D104"/>
    <mergeCell ref="C97:D97"/>
    <mergeCell ref="C99:D99"/>
    <mergeCell ref="C81:D81"/>
    <mergeCell ref="C82:D82"/>
    <mergeCell ref="C84:D84"/>
    <mergeCell ref="C85:D85"/>
    <mergeCell ref="C86:D86"/>
    <mergeCell ref="C88:D88"/>
    <mergeCell ref="C89:D89"/>
    <mergeCell ref="C90:D90"/>
    <mergeCell ref="C73:D73"/>
    <mergeCell ref="C75:D75"/>
    <mergeCell ref="C76:D76"/>
    <mergeCell ref="C77:D77"/>
    <mergeCell ref="C79:D79"/>
    <mergeCell ref="C80:D80"/>
    <mergeCell ref="C54:D54"/>
    <mergeCell ref="C59:D59"/>
    <mergeCell ref="C60:D60"/>
    <mergeCell ref="C67:D67"/>
    <mergeCell ref="C68:D68"/>
    <mergeCell ref="C72:D72"/>
    <mergeCell ref="C45:D45"/>
    <mergeCell ref="C47:D47"/>
    <mergeCell ref="C48:D48"/>
    <mergeCell ref="C50:D50"/>
    <mergeCell ref="C51:D51"/>
    <mergeCell ref="C53:D53"/>
    <mergeCell ref="C36:D36"/>
    <mergeCell ref="C38:D38"/>
    <mergeCell ref="C39:D39"/>
    <mergeCell ref="C41:D41"/>
    <mergeCell ref="C42:D42"/>
    <mergeCell ref="C44:D44"/>
    <mergeCell ref="C28:D28"/>
    <mergeCell ref="C30:D30"/>
    <mergeCell ref="C31:D31"/>
    <mergeCell ref="C32:D32"/>
    <mergeCell ref="C34:D34"/>
    <mergeCell ref="C35:D35"/>
    <mergeCell ref="C21:D21"/>
    <mergeCell ref="C22:D22"/>
    <mergeCell ref="C23:D23"/>
    <mergeCell ref="C24:D24"/>
    <mergeCell ref="C26:D26"/>
    <mergeCell ref="C27:D27"/>
    <mergeCell ref="C14:D14"/>
    <mergeCell ref="C15:D15"/>
    <mergeCell ref="C16:D16"/>
    <mergeCell ref="C17:D17"/>
    <mergeCell ref="C18:D18"/>
    <mergeCell ref="C20:D20"/>
    <mergeCell ref="C11:D11"/>
    <mergeCell ref="C13:D13"/>
    <mergeCell ref="A1:G1"/>
    <mergeCell ref="A3:B3"/>
    <mergeCell ref="A4:B4"/>
    <mergeCell ref="E4:G4"/>
    <mergeCell ref="C9:D9"/>
    <mergeCell ref="C10:D10"/>
  </mergeCells>
  <printOptions/>
  <pageMargins left="0.5905511811023623" right="0.3937007874015748" top="0.5905511811023623" bottom="0.984251968503937" header="0.1968503937007874" footer="0.5118110236220472"/>
  <pageSetup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Ing. Miroslav Jílek</cp:lastModifiedBy>
  <cp:lastPrinted>2017-04-24T10:03:17Z</cp:lastPrinted>
  <dcterms:created xsi:type="dcterms:W3CDTF">2017-01-09T08:44:34Z</dcterms:created>
  <dcterms:modified xsi:type="dcterms:W3CDTF">2017-05-17T16:09:29Z</dcterms:modified>
  <cp:category/>
  <cp:version/>
  <cp:contentType/>
  <cp:contentStatus/>
</cp:coreProperties>
</file>